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9605" windowHeight="7245" activeTab="1"/>
  </bookViews>
  <sheets>
    <sheet name="Доходи сп.ф." sheetId="1" r:id="rId1"/>
    <sheet name="Використ сп_ф" sheetId="2" r:id="rId2"/>
  </sheets>
  <definedNames>
    <definedName name="_xlnm.Print_Area" localSheetId="1">'Використ сп_ф'!$A$1:$H$57</definedName>
    <definedName name="_xlnm.Print_Area" localSheetId="0">'Доходи сп.ф.'!$A$1:$E$53</definedName>
  </definedNames>
  <calcPr fullCalcOnLoad="1"/>
</workbook>
</file>

<file path=xl/sharedStrings.xml><?xml version="1.0" encoding="utf-8"?>
<sst xmlns="http://schemas.openxmlformats.org/spreadsheetml/2006/main" count="239" uniqueCount="151">
  <si>
    <t>рахунок</t>
  </si>
  <si>
    <t>31523999800357     31529777800357</t>
  </si>
  <si>
    <t>31526888800357</t>
  </si>
  <si>
    <t>35427146357131</t>
  </si>
  <si>
    <t>35425148357131</t>
  </si>
  <si>
    <t>35423149357132</t>
  </si>
  <si>
    <t>35429002357132</t>
  </si>
  <si>
    <t>35422151357132</t>
  </si>
  <si>
    <t>Всього</t>
  </si>
  <si>
    <t>Видатки на соціальний захист населення   КФК 09412</t>
  </si>
  <si>
    <t>Видатки на комунальне господарство та благоустрій міста    КФК 100203</t>
  </si>
  <si>
    <t xml:space="preserve"> </t>
  </si>
  <si>
    <t>Код бюджетної класифікації</t>
  </si>
  <si>
    <t>Назва показника</t>
  </si>
  <si>
    <t>Залишок на початок року</t>
  </si>
  <si>
    <t>Інші видатки  КФК 250404</t>
  </si>
  <si>
    <t>Видатки спеціального фонду міського бюджету здійснювались відповідно до Положення "Про власні надходження Боярської міської ради та напрямки їх використання на 2004 рік." затвердж. Рішенням ХХХІІ сесії ІУ скликання  №32/662</t>
  </si>
  <si>
    <t xml:space="preserve">Головний контролер-ревізор </t>
  </si>
  <si>
    <t>/Пшенична Л.В./</t>
  </si>
  <si>
    <t>010116</t>
  </si>
  <si>
    <t>090412</t>
  </si>
  <si>
    <t>х</t>
  </si>
  <si>
    <t>Інші джерела власних надходжень (благодійні внески,  кошти за призначенням,  і т.д.) ВСЬОГО</t>
  </si>
  <si>
    <t>Платні послуги</t>
  </si>
  <si>
    <t>транспорт всього</t>
  </si>
  <si>
    <t>Культура 110502</t>
  </si>
  <si>
    <t>35425006357132</t>
  </si>
  <si>
    <t>Примітка</t>
  </si>
  <si>
    <t>% виконання до річного плану</t>
  </si>
  <si>
    <t>Плата за  послуги які надаються бюджетними установами (будинок культури)</t>
  </si>
  <si>
    <t>35424007357132</t>
  </si>
  <si>
    <t>070101</t>
  </si>
  <si>
    <t>видання газети</t>
  </si>
  <si>
    <t>31529777800357</t>
  </si>
  <si>
    <t>35426146357132</t>
  </si>
  <si>
    <t>35424148357132</t>
  </si>
  <si>
    <t>35425147357132</t>
  </si>
  <si>
    <t>35423150357132</t>
  </si>
  <si>
    <t>теплові мережі 100201</t>
  </si>
  <si>
    <t>кап. Ремонт житлового фонду 100102</t>
  </si>
  <si>
    <t>водозабезпечення 100202</t>
  </si>
  <si>
    <t>Видатки на впроваждення засобів обліку втрат та регулювання споживання води та теплової енергії (державна субвенція)</t>
  </si>
  <si>
    <t>Видатки на впроваждення засобів обліку втрат та регулювання споживання води та теплової енергії (державна субвенція)   100208</t>
  </si>
  <si>
    <t>ДНЗ міста (рахунок міськради)</t>
  </si>
  <si>
    <t>Плата за  послуги які надаються бюджетними установами (ЗАГС)</t>
  </si>
  <si>
    <t>Органи місцевого самоврядування  (добровільні внески, кошти за призначенням)      КФК   010116</t>
  </si>
  <si>
    <t>ДНЗ міста (добровільні внески)</t>
  </si>
  <si>
    <t>Плата за  послуги які надаються бюджетними установами (виконком)</t>
  </si>
  <si>
    <t>Податок з власників наземних транспортних засобів та інших самохідних машин і механізмів (з громадян)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</si>
  <si>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</si>
  <si>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 xml:space="preserve">   31030000</t>
  </si>
  <si>
    <t>Кошти від відчуження майна, що належить Автономній Республіці Крим та майна, що перебуває в комунальній власності </t>
  </si>
  <si>
    <t>бюджет розвитку всього</t>
  </si>
  <si>
    <t>екологічний податок всього</t>
  </si>
  <si>
    <t>*</t>
  </si>
  <si>
    <t>Бюджет розвитку всього</t>
  </si>
  <si>
    <t>За рахунок податкових надходженнь до спеціального фонду</t>
  </si>
  <si>
    <t>За рахунок неподаткових надходженнь до спеціального фонду</t>
  </si>
  <si>
    <t>передача із загального фонду до спеціального субвнції з держбюджету на соціально-економічний розвиток</t>
  </si>
  <si>
    <t xml:space="preserve">в т. ч. субвенції з держбюджету </t>
  </si>
  <si>
    <t>Видатки всього</t>
  </si>
  <si>
    <t>Плата за  послуги які надаються бюджетними установами(в т.ч.  батьківська плата за харчування дітей в дошкільних дитячих закладах, орендна плата)</t>
  </si>
  <si>
    <t>ДНЗ міста (залишок  на рахунку міськради до 2008 року)</t>
  </si>
  <si>
    <t>соцзахист(залишок  на рахунку міськради до 2008 року)</t>
  </si>
  <si>
    <t>Виконком  (залишок  на рахунку міськради до 2008 року)</t>
  </si>
  <si>
    <t>культура(залишок  на рахунку міськради до 2008 року)</t>
  </si>
  <si>
    <t>кап. Ремонт житлового фонду(залишок  на рахунку міськради до 2008 року)</t>
  </si>
  <si>
    <t>теплові мережі(залишок  на рахунку міськради до 2008 року)</t>
  </si>
  <si>
    <t>водозабезпечення(залишок  на рахунку міськради до 2008 року)</t>
  </si>
  <si>
    <t xml:space="preserve">благоустрій100203(залишок  на рахунку міськради до 2008 року) </t>
  </si>
  <si>
    <t>Культура 110502(залишок  на рахунку міськради до 2008 року)</t>
  </si>
  <si>
    <t>видання газети(залишок  на рахунку міськради до 2008 року)</t>
  </si>
  <si>
    <t>інші надходження(залишок  на рахунку міськради до 2008 року)</t>
  </si>
  <si>
    <t>ДНЗ (благодійні внески)  КФК  070101</t>
  </si>
  <si>
    <t>Пайові внески на розвиток інфраструктури міста</t>
  </si>
  <si>
    <t xml:space="preserve"> кошти державної субвенції, передані із загального фонду до спеціального</t>
  </si>
  <si>
    <t>в т.ч. за рахунок субвенцій з держбюджету, передані з загального фонду до спеціального</t>
  </si>
  <si>
    <t>Кошти від продажу земельних ділянок несільськогосподарського призначення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</si>
  <si>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Б.Р.  БК  бібліотеки 110201</t>
  </si>
  <si>
    <t>208400, 602400</t>
  </si>
  <si>
    <t>перерах коштів в дохід бюдж (виписка  від 29.12.2014</t>
  </si>
  <si>
    <t>бюджет розвитку (надходження)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</si>
  <si>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</si>
  <si>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</si>
  <si>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</si>
  <si>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</si>
  <si>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Начальник відділу фінансів, економічного розвитку та торгівлі </t>
  </si>
  <si>
    <t>Н.І.Мусієнко</t>
  </si>
  <si>
    <t>кап придб, кап рем,буд, рек,</t>
  </si>
  <si>
    <t>3210- всі КП</t>
  </si>
  <si>
    <t>ф.4-1</t>
  </si>
  <si>
    <t>Стаття  видатків</t>
  </si>
  <si>
    <t>РАЦС (КПК 0170 (010116) плата за урочисту реєстрацію)</t>
  </si>
  <si>
    <t>бюджет розвитку (передача із ЗФ до СФ)</t>
  </si>
  <si>
    <t>в т.ч. видатки за рахунок субвенції з держ. бюджету на соц-екон.розвиток</t>
  </si>
  <si>
    <t xml:space="preserve">податкові надходження до спецфонду всього </t>
  </si>
  <si>
    <t>неподаткові надходження до спецфонду</t>
  </si>
  <si>
    <t>1010 (070101)</t>
  </si>
  <si>
    <t>Надходження коштів від відшкодування втрат с/г і лісогосп. виробництва</t>
  </si>
  <si>
    <t>дод31</t>
  </si>
  <si>
    <r>
      <t>бюджет розвитку (</t>
    </r>
    <r>
      <rPr>
        <b/>
        <i/>
        <sz val="11"/>
        <rFont val="Times New Roman"/>
        <family val="1"/>
      </rPr>
      <t>передача із ЗФ до СФ</t>
    </r>
    <r>
      <rPr>
        <i/>
        <sz val="11"/>
        <rFont val="Times New Roman"/>
        <family val="1"/>
      </rPr>
      <t>)</t>
    </r>
  </si>
  <si>
    <t>Передача із ЗФ до СФ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</si>
  <si>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</si>
  <si>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ф.4-2</t>
  </si>
  <si>
    <t>дюсш, бмр</t>
  </si>
  <si>
    <t>Додаток 4</t>
  </si>
  <si>
    <t>Додаток 5</t>
  </si>
  <si>
    <t>до рішення сесії Боярської міської ради VII скликання від 29.03.2018  №44/1428</t>
  </si>
  <si>
    <t>Доходи спеціального фонду міського бюджету м.Боярка за 1 квартал 2018 ріку</t>
  </si>
  <si>
    <t>План на 2018 рік</t>
  </si>
  <si>
    <t>Фактичні надходження за 1 квартал 2018 ріку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</si>
  <si>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</si>
  <si>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Видатки спеціального фонду міського бюджету м.Боярка за 1 квартал 2018 ріку</t>
  </si>
  <si>
    <t>Залишок на початок 2018 р.</t>
  </si>
  <si>
    <t>Надходження за 1 квартал  2018 р.</t>
  </si>
  <si>
    <t>Касові видатки за 1 квартал 2018 р.</t>
  </si>
  <si>
    <t>Кошти на ремонт доріг  КПК 7461 (6650) (в т.ч. субвенція з держбюджету на ремонт доріг)</t>
  </si>
  <si>
    <t>Кошти на природоохоронні заходи              КПК 8340 (9140)</t>
  </si>
  <si>
    <t>Кошти на рекультивацію, міліорацію земель КПК 7130 (7310)</t>
  </si>
  <si>
    <t>Будинок культури (платні послуги)             КПК 4060 (4090)</t>
  </si>
  <si>
    <t>Дошкільні заклади освіти (платні послуги) КПК  1010 (1010)</t>
  </si>
  <si>
    <t>Дошкільні заклади освіти                                                           (інші джерела власних надходжень)          КПК  1010 (1010)</t>
  </si>
  <si>
    <t>Б.Р. виконком 0150 (0170)</t>
  </si>
  <si>
    <t>Б.Р.  ДНЗ 1010 (1010)</t>
  </si>
  <si>
    <t>Б.Р. ВОС 8220 (7830)</t>
  </si>
  <si>
    <t>Б.Р. спорт 5062 (5062)</t>
  </si>
  <si>
    <t>Б.Р. культура 4082 (4200)</t>
  </si>
  <si>
    <t>Б.Р.Капітальні вкладення  7330 (6310)</t>
  </si>
  <si>
    <t>Б.Р. розробка схем 7350 (6430)</t>
  </si>
  <si>
    <t>Б.Р. кап. ремонт житлового фонду            КПК 6011 (6021)</t>
  </si>
  <si>
    <t>Б.Р. будинок культури 4060 (4090)</t>
  </si>
  <si>
    <t>Б.Р. внески органів влади в статутні фонди субєктів підприємницької діяльності 7670 (7470)</t>
  </si>
  <si>
    <t>Б.Р. теплові мережі _____ (6051)</t>
  </si>
  <si>
    <t>Б.Р.водозабезпечення _____ (6052)</t>
  </si>
  <si>
    <t>Б.Р.благоустрій 6030 (6060)</t>
  </si>
  <si>
    <t>Капітальний ремонт доріг                           КПК 7461 (6650)</t>
  </si>
  <si>
    <t>БОК _____ (6054)</t>
  </si>
  <si>
    <t>Інші видатки Б.Р. КПК 0180 (8600)</t>
  </si>
  <si>
    <t>Б.Р. землеустрій 7130 (7310)</t>
  </si>
  <si>
    <t>Капітальні трансферти до бюджетів вищого рівня  КПК 9770 (8800)</t>
  </si>
  <si>
    <t>доповернення субв дороги платіжка №2 від 24.01.2018</t>
  </si>
  <si>
    <t>1010 кап рем, придб - , БМР 1010-</t>
  </si>
  <si>
    <t>Залишок  СП фонда</t>
  </si>
  <si>
    <t>Органи місцевого самоврядування (надходження від орендної плати)         КПК  0150 (0170)</t>
  </si>
  <si>
    <t>ДНЗ-0, БК-0, БОК-0, жек-0, водок-0, виконк-0, ритуалка-0</t>
  </si>
  <si>
    <t>Цільовий фонд     7692 (240900)</t>
  </si>
  <si>
    <t>пл.послуги днз,бк (перевір.сума 1016540,15)</t>
  </si>
  <si>
    <t xml:space="preserve">Інші субвенції </t>
  </si>
  <si>
    <t>Всього надходжень за 1 квартал 2018 року</t>
  </si>
  <si>
    <t>Всього надходжень за 1 квартал  2018 року</t>
  </si>
  <si>
    <t>Повернення невикористаної субвенції за 2017 рік (частково)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</si>
</sst>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%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&quot;грн.&quot;"/>
    <numFmt numFmtId="197" formatCode="[$-FC19]d\ mmmm\ yyyy\ &quot;г.&quot;"/>
    <numFmt numFmtId="198" formatCode="#,##0.00;\-#,##0.00;#,&quot;-&quot;"/>
  </numFmts>
  <fonts count="88">
    <font>
      <sz val="10"/>
      <name val="Arial Cyr"/>
      <family val="0"/>
    </font>
    <font>
      <sz val="12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63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14"/>
      <color indexed="63"/>
      <name val="Arial"/>
      <family val="2"/>
    </font>
    <font>
      <sz val="14"/>
      <color indexed="10"/>
      <name val="Arial Cyr"/>
      <family val="0"/>
    </font>
    <font>
      <u val="single"/>
      <sz val="14"/>
      <color indexed="12"/>
      <name val="Arial Cyr"/>
      <family val="0"/>
    </font>
    <font>
      <b/>
      <i/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Times New Roman"/>
      <family val="1"/>
    </font>
    <font>
      <b/>
      <sz val="16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Arial Cyr"/>
      <family val="0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188" fontId="0" fillId="34" borderId="0" xfId="0" applyNumberFormat="1" applyFill="1" applyAlignment="1">
      <alignment horizontal="center" vertical="center" wrapText="1"/>
    </xf>
    <xf numFmtId="2" fontId="0" fillId="34" borderId="0" xfId="0" applyNumberFormat="1" applyFill="1" applyAlignment="1">
      <alignment horizontal="center" vertical="center" wrapText="1"/>
    </xf>
    <xf numFmtId="0" fontId="12" fillId="0" borderId="0" xfId="0" applyFont="1" applyAlignment="1">
      <alignment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/>
    </xf>
    <xf numFmtId="189" fontId="11" fillId="34" borderId="16" xfId="0" applyNumberFormat="1" applyFont="1" applyFill="1" applyBorder="1" applyAlignment="1">
      <alignment horizontal="center" vertical="center" wrapText="1"/>
    </xf>
    <xf numFmtId="0" fontId="17" fillId="34" borderId="17" xfId="53" applyNumberFormat="1" applyFont="1" applyFill="1" applyBorder="1" applyAlignment="1" applyProtection="1">
      <alignment horizontal="center" vertical="center"/>
      <protection locked="0"/>
    </xf>
    <xf numFmtId="0" fontId="15" fillId="34" borderId="15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16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18" xfId="53" applyNumberFormat="1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>
      <alignment wrapText="1"/>
    </xf>
    <xf numFmtId="189" fontId="19" fillId="34" borderId="19" xfId="0" applyNumberFormat="1" applyFont="1" applyFill="1" applyBorder="1" applyAlignment="1">
      <alignment horizontal="center" vertical="center" wrapText="1"/>
    </xf>
    <xf numFmtId="0" fontId="19" fillId="34" borderId="20" xfId="53" applyNumberFormat="1" applyFont="1" applyFill="1" applyBorder="1" applyAlignment="1" applyProtection="1">
      <alignment horizontal="center" vertical="center"/>
      <protection locked="0"/>
    </xf>
    <xf numFmtId="0" fontId="10" fillId="34" borderId="21" xfId="0" applyFont="1" applyFill="1" applyBorder="1" applyAlignment="1">
      <alignment wrapText="1"/>
    </xf>
    <xf numFmtId="189" fontId="19" fillId="34" borderId="22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2" fontId="19" fillId="34" borderId="19" xfId="0" applyNumberFormat="1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189" fontId="19" fillId="34" borderId="21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189" fontId="19" fillId="34" borderId="10" xfId="0" applyNumberFormat="1" applyFont="1" applyFill="1" applyBorder="1" applyAlignment="1">
      <alignment horizontal="center" vertical="center" wrapText="1"/>
    </xf>
    <xf numFmtId="2" fontId="19" fillId="34" borderId="23" xfId="0" applyNumberFormat="1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5" xfId="53" applyNumberFormat="1" applyFont="1" applyFill="1" applyBorder="1" applyAlignment="1" applyProtection="1">
      <alignment horizontal="center" vertical="center" wrapText="1"/>
      <protection locked="0"/>
    </xf>
    <xf numFmtId="2" fontId="10" fillId="6" borderId="24" xfId="0" applyNumberFormat="1" applyFont="1" applyFill="1" applyBorder="1" applyAlignment="1">
      <alignment horizontal="center" vertical="center"/>
    </xf>
    <xf numFmtId="189" fontId="19" fillId="6" borderId="16" xfId="0" applyNumberFormat="1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/>
    </xf>
    <xf numFmtId="9" fontId="19" fillId="34" borderId="19" xfId="58" applyFont="1" applyFill="1" applyBorder="1" applyAlignment="1">
      <alignment horizontal="center" vertical="center"/>
    </xf>
    <xf numFmtId="9" fontId="19" fillId="34" borderId="10" xfId="58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8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2" fontId="20" fillId="34" borderId="0" xfId="0" applyNumberFormat="1" applyFont="1" applyFill="1" applyBorder="1" applyAlignment="1">
      <alignment horizontal="center" vertical="center" wrapText="1"/>
    </xf>
    <xf numFmtId="9" fontId="18" fillId="34" borderId="0" xfId="58" applyFont="1" applyFill="1" applyBorder="1" applyAlignment="1">
      <alignment horizontal="center" vertical="center" wrapText="1"/>
    </xf>
    <xf numFmtId="0" fontId="16" fillId="34" borderId="15" xfId="53" applyNumberFormat="1" applyFont="1" applyFill="1" applyBorder="1" applyAlignment="1" applyProtection="1">
      <alignment horizontal="center" vertical="center" wrapText="1"/>
      <protection locked="0"/>
    </xf>
    <xf numFmtId="0" fontId="16" fillId="34" borderId="16" xfId="53" applyNumberFormat="1" applyFont="1" applyFill="1" applyBorder="1" applyAlignment="1" applyProtection="1">
      <alignment horizontal="center" vertical="center" wrapText="1"/>
      <protection locked="0"/>
    </xf>
    <xf numFmtId="2" fontId="15" fillId="34" borderId="15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/>
    </xf>
    <xf numFmtId="189" fontId="17" fillId="34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19" fillId="34" borderId="25" xfId="53" applyNumberFormat="1" applyFont="1" applyFill="1" applyBorder="1" applyAlignment="1" applyProtection="1">
      <alignment horizontal="center" vertical="center" wrapText="1"/>
      <protection locked="0"/>
    </xf>
    <xf numFmtId="0" fontId="17" fillId="34" borderId="17" xfId="0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2" fontId="15" fillId="34" borderId="24" xfId="0" applyNumberFormat="1" applyFont="1" applyFill="1" applyBorder="1" applyAlignment="1">
      <alignment horizontal="center" vertical="center"/>
    </xf>
    <xf numFmtId="9" fontId="15" fillId="34" borderId="16" xfId="58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9" fontId="17" fillId="34" borderId="16" xfId="58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7" fillId="34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42" applyFont="1" applyFill="1" applyAlignment="1" applyProtection="1">
      <alignment/>
      <protection/>
    </xf>
    <xf numFmtId="0" fontId="15" fillId="34" borderId="26" xfId="53" applyNumberFormat="1" applyFont="1" applyFill="1" applyBorder="1" applyAlignment="1" applyProtection="1">
      <alignment horizontal="center" vertical="center" wrapText="1"/>
      <protection locked="0"/>
    </xf>
    <xf numFmtId="2" fontId="15" fillId="34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9" fillId="34" borderId="19" xfId="0" applyFont="1" applyFill="1" applyBorder="1" applyAlignment="1">
      <alignment horizontal="center" vertical="center" wrapText="1"/>
    </xf>
    <xf numFmtId="0" fontId="16" fillId="34" borderId="17" xfId="53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2" fontId="19" fillId="34" borderId="1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 wrapText="1"/>
    </xf>
    <xf numFmtId="9" fontId="15" fillId="34" borderId="16" xfId="58" applyFont="1" applyFill="1" applyBorder="1" applyAlignment="1">
      <alignment horizontal="center" vertical="center" wrapText="1"/>
    </xf>
    <xf numFmtId="2" fontId="13" fillId="34" borderId="19" xfId="0" applyNumberFormat="1" applyFont="1" applyFill="1" applyBorder="1" applyAlignment="1">
      <alignment horizontal="center" vertical="center" wrapText="1"/>
    </xf>
    <xf numFmtId="2" fontId="13" fillId="34" borderId="22" xfId="0" applyNumberFormat="1" applyFont="1" applyFill="1" applyBorder="1" applyAlignment="1">
      <alignment horizontal="center" vertical="center" wrapText="1"/>
    </xf>
    <xf numFmtId="9" fontId="15" fillId="34" borderId="27" xfId="58" applyFont="1" applyFill="1" applyBorder="1" applyAlignment="1">
      <alignment horizontal="center" vertical="center" wrapText="1"/>
    </xf>
    <xf numFmtId="2" fontId="19" fillId="34" borderId="21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/>
    </xf>
    <xf numFmtId="2" fontId="19" fillId="34" borderId="21" xfId="0" applyNumberFormat="1" applyFont="1" applyFill="1" applyBorder="1" applyAlignment="1">
      <alignment horizontal="center" vertical="center"/>
    </xf>
    <xf numFmtId="0" fontId="79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1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188" fontId="26" fillId="34" borderId="0" xfId="0" applyNumberFormat="1" applyFont="1" applyFill="1" applyAlignment="1">
      <alignment horizontal="right"/>
    </xf>
    <xf numFmtId="2" fontId="26" fillId="34" borderId="0" xfId="0" applyNumberFormat="1" applyFont="1" applyFill="1" applyAlignment="1">
      <alignment/>
    </xf>
    <xf numFmtId="0" fontId="12" fillId="34" borderId="28" xfId="0" applyFont="1" applyFill="1" applyBorder="1" applyAlignment="1">
      <alignment horizontal="left" vertical="center" wrapText="1"/>
    </xf>
    <xf numFmtId="49" fontId="26" fillId="34" borderId="29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left" vertical="center" wrapText="1"/>
    </xf>
    <xf numFmtId="0" fontId="30" fillId="34" borderId="0" xfId="0" applyFont="1" applyFill="1" applyAlignment="1">
      <alignment wrapText="1"/>
    </xf>
    <xf numFmtId="0" fontId="26" fillId="34" borderId="29" xfId="0" applyFont="1" applyFill="1" applyBorder="1" applyAlignment="1">
      <alignment horizontal="center"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/>
    </xf>
    <xf numFmtId="0" fontId="12" fillId="34" borderId="32" xfId="0" applyFont="1" applyFill="1" applyBorder="1" applyAlignment="1">
      <alignment horizontal="left" vertical="center" wrapText="1"/>
    </xf>
    <xf numFmtId="0" fontId="26" fillId="34" borderId="21" xfId="0" applyFont="1" applyFill="1" applyBorder="1" applyAlignment="1">
      <alignment horizontal="center" vertical="center" wrapText="1"/>
    </xf>
    <xf numFmtId="2" fontId="26" fillId="34" borderId="21" xfId="0" applyNumberFormat="1" applyFont="1" applyFill="1" applyBorder="1" applyAlignment="1">
      <alignment horizontal="center" vertical="center" wrapText="1"/>
    </xf>
    <xf numFmtId="0" fontId="26" fillId="34" borderId="33" xfId="0" applyFont="1" applyFill="1" applyBorder="1" applyAlignment="1">
      <alignment horizontal="left" vertical="center" wrapText="1"/>
    </xf>
    <xf numFmtId="49" fontId="81" fillId="34" borderId="0" xfId="0" applyNumberFormat="1" applyFont="1" applyFill="1" applyAlignment="1">
      <alignment/>
    </xf>
    <xf numFmtId="0" fontId="26" fillId="34" borderId="34" xfId="0" applyFont="1" applyFill="1" applyBorder="1" applyAlignment="1">
      <alignment/>
    </xf>
    <xf numFmtId="0" fontId="26" fillId="34" borderId="35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 vertical="center" wrapText="1"/>
    </xf>
    <xf numFmtId="2" fontId="26" fillId="34" borderId="19" xfId="0" applyNumberFormat="1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left" vertical="center" wrapText="1"/>
    </xf>
    <xf numFmtId="49" fontId="26" fillId="34" borderId="20" xfId="0" applyNumberFormat="1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left" vertical="top" wrapText="1"/>
    </xf>
    <xf numFmtId="0" fontId="26" fillId="34" borderId="25" xfId="0" applyFont="1" applyFill="1" applyBorder="1" applyAlignment="1">
      <alignment horizontal="center" vertical="center" wrapText="1"/>
    </xf>
    <xf numFmtId="2" fontId="26" fillId="34" borderId="25" xfId="0" applyNumberFormat="1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/>
    </xf>
    <xf numFmtId="0" fontId="29" fillId="34" borderId="37" xfId="0" applyFont="1" applyFill="1" applyBorder="1" applyAlignment="1">
      <alignment horizontal="left" vertical="center" wrapText="1"/>
    </xf>
    <xf numFmtId="0" fontId="82" fillId="34" borderId="0" xfId="0" applyFont="1" applyFill="1" applyAlignment="1">
      <alignment horizontal="left"/>
    </xf>
    <xf numFmtId="0" fontId="29" fillId="34" borderId="33" xfId="0" applyFont="1" applyFill="1" applyBorder="1" applyAlignment="1">
      <alignment horizontal="left" vertical="center" wrapText="1"/>
    </xf>
    <xf numFmtId="0" fontId="81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29" fillId="34" borderId="30" xfId="0" applyFont="1" applyFill="1" applyBorder="1" applyAlignment="1">
      <alignment horizontal="left" vertical="center" wrapText="1"/>
    </xf>
    <xf numFmtId="0" fontId="29" fillId="34" borderId="38" xfId="0" applyFont="1" applyFill="1" applyBorder="1" applyAlignment="1">
      <alignment horizontal="left" vertical="center" wrapText="1"/>
    </xf>
    <xf numFmtId="0" fontId="29" fillId="34" borderId="35" xfId="0" applyFont="1" applyFill="1" applyBorder="1" applyAlignment="1">
      <alignment horizontal="center"/>
    </xf>
    <xf numFmtId="0" fontId="29" fillId="34" borderId="39" xfId="0" applyFont="1" applyFill="1" applyBorder="1" applyAlignment="1">
      <alignment horizontal="left" vertical="center" wrapText="1"/>
    </xf>
    <xf numFmtId="2" fontId="32" fillId="34" borderId="0" xfId="0" applyNumberFormat="1" applyFont="1" applyFill="1" applyAlignment="1">
      <alignment horizontal="left"/>
    </xf>
    <xf numFmtId="0" fontId="29" fillId="34" borderId="0" xfId="0" applyFont="1" applyFill="1" applyAlignment="1">
      <alignment/>
    </xf>
    <xf numFmtId="0" fontId="29" fillId="34" borderId="40" xfId="0" applyFont="1" applyFill="1" applyBorder="1" applyAlignment="1">
      <alignment horizontal="center"/>
    </xf>
    <xf numFmtId="2" fontId="29" fillId="34" borderId="0" xfId="0" applyNumberFormat="1" applyFont="1" applyFill="1" applyAlignment="1">
      <alignment horizontal="center"/>
    </xf>
    <xf numFmtId="0" fontId="27" fillId="34" borderId="41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left" vertical="center" wrapText="1"/>
    </xf>
    <xf numFmtId="0" fontId="33" fillId="34" borderId="0" xfId="0" applyFont="1" applyFill="1" applyAlignment="1">
      <alignment horizontal="center" wrapText="1"/>
    </xf>
    <xf numFmtId="2" fontId="27" fillId="34" borderId="0" xfId="0" applyNumberFormat="1" applyFont="1" applyFill="1" applyAlignment="1">
      <alignment/>
    </xf>
    <xf numFmtId="2" fontId="27" fillId="34" borderId="0" xfId="0" applyNumberFormat="1" applyFont="1" applyFill="1" applyAlignment="1">
      <alignment/>
    </xf>
    <xf numFmtId="0" fontId="27" fillId="34" borderId="20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 wrapText="1"/>
    </xf>
    <xf numFmtId="2" fontId="27" fillId="34" borderId="19" xfId="0" applyNumberFormat="1" applyFont="1" applyFill="1" applyBorder="1" applyAlignment="1">
      <alignment horizontal="center" vertical="center" wrapText="1"/>
    </xf>
    <xf numFmtId="2" fontId="16" fillId="34" borderId="16" xfId="0" applyNumberFormat="1" applyFont="1" applyFill="1" applyBorder="1" applyAlignment="1">
      <alignment horizontal="center" vertical="center" wrapText="1"/>
    </xf>
    <xf numFmtId="0" fontId="27" fillId="34" borderId="37" xfId="0" applyFont="1" applyFill="1" applyBorder="1" applyAlignment="1">
      <alignment horizontal="left" vertical="center" wrapText="1"/>
    </xf>
    <xf numFmtId="188" fontId="27" fillId="34" borderId="0" xfId="0" applyNumberFormat="1" applyFont="1" applyFill="1" applyAlignment="1">
      <alignment/>
    </xf>
    <xf numFmtId="0" fontId="12" fillId="34" borderId="42" xfId="0" applyFont="1" applyFill="1" applyBorder="1" applyAlignment="1">
      <alignment/>
    </xf>
    <xf numFmtId="0" fontId="28" fillId="34" borderId="0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6" fillId="34" borderId="43" xfId="0" applyFont="1" applyFill="1" applyBorder="1" applyAlignment="1">
      <alignment horizontal="left" vertical="center" wrapText="1"/>
    </xf>
    <xf numFmtId="188" fontId="35" fillId="34" borderId="44" xfId="0" applyNumberFormat="1" applyFont="1" applyFill="1" applyBorder="1" applyAlignment="1">
      <alignment horizontal="center" vertical="center" wrapText="1"/>
    </xf>
    <xf numFmtId="188" fontId="26" fillId="34" borderId="44" xfId="0" applyNumberFormat="1" applyFont="1" applyFill="1" applyBorder="1" applyAlignment="1">
      <alignment horizontal="center" vertical="center" wrapText="1"/>
    </xf>
    <xf numFmtId="0" fontId="27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81" fillId="34" borderId="0" xfId="0" applyFont="1" applyFill="1" applyAlignment="1">
      <alignment horizontal="center" vertical="center" wrapText="1"/>
    </xf>
    <xf numFmtId="2" fontId="26" fillId="34" borderId="0" xfId="0" applyNumberFormat="1" applyFont="1" applyFill="1" applyAlignment="1">
      <alignment horizontal="center"/>
    </xf>
    <xf numFmtId="188" fontId="26" fillId="34" borderId="0" xfId="0" applyNumberFormat="1" applyFont="1" applyFill="1" applyAlignment="1">
      <alignment/>
    </xf>
    <xf numFmtId="0" fontId="26" fillId="34" borderId="0" xfId="0" applyFont="1" applyFill="1" applyAlignment="1">
      <alignment horizontal="center"/>
    </xf>
    <xf numFmtId="2" fontId="19" fillId="34" borderId="19" xfId="0" applyNumberFormat="1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0" fontId="83" fillId="34" borderId="0" xfId="0" applyFont="1" applyFill="1" applyAlignment="1">
      <alignment/>
    </xf>
    <xf numFmtId="0" fontId="79" fillId="34" borderId="0" xfId="0" applyFont="1" applyFill="1" applyAlignment="1">
      <alignment/>
    </xf>
    <xf numFmtId="2" fontId="84" fillId="6" borderId="24" xfId="0" applyNumberFormat="1" applyFont="1" applyFill="1" applyBorder="1" applyAlignment="1">
      <alignment horizontal="center" vertical="center"/>
    </xf>
    <xf numFmtId="2" fontId="85" fillId="34" borderId="0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26" fillId="34" borderId="32" xfId="0" applyFont="1" applyFill="1" applyBorder="1" applyAlignment="1">
      <alignment horizontal="left" vertical="center" wrapText="1"/>
    </xf>
    <xf numFmtId="0" fontId="26" fillId="34" borderId="32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left" vertical="center" wrapText="1"/>
    </xf>
    <xf numFmtId="0" fontId="26" fillId="34" borderId="46" xfId="0" applyFont="1" applyFill="1" applyBorder="1" applyAlignment="1">
      <alignment horizontal="left" vertical="center" wrapText="1"/>
    </xf>
    <xf numFmtId="0" fontId="28" fillId="34" borderId="47" xfId="0" applyFont="1" applyFill="1" applyBorder="1" applyAlignment="1">
      <alignment horizontal="center" vertical="center" wrapText="1"/>
    </xf>
    <xf numFmtId="49" fontId="26" fillId="34" borderId="40" xfId="0" applyNumberFormat="1" applyFont="1" applyFill="1" applyBorder="1" applyAlignment="1">
      <alignment horizontal="center" vertical="center" wrapText="1"/>
    </xf>
    <xf numFmtId="2" fontId="26" fillId="34" borderId="22" xfId="0" applyNumberFormat="1" applyFont="1" applyFill="1" applyBorder="1" applyAlignment="1">
      <alignment horizontal="center" vertical="center" wrapText="1"/>
    </xf>
    <xf numFmtId="49" fontId="26" fillId="34" borderId="48" xfId="0" applyNumberFormat="1" applyFont="1" applyFill="1" applyBorder="1" applyAlignment="1">
      <alignment horizontal="center" vertical="center" wrapText="1"/>
    </xf>
    <xf numFmtId="0" fontId="26" fillId="34" borderId="49" xfId="0" applyFont="1" applyFill="1" applyBorder="1" applyAlignment="1">
      <alignment horizontal="center" vertical="center" wrapText="1"/>
    </xf>
    <xf numFmtId="2" fontId="26" fillId="34" borderId="49" xfId="0" applyNumberFormat="1" applyFont="1" applyFill="1" applyBorder="1" applyAlignment="1">
      <alignment horizontal="center" vertical="center" wrapText="1"/>
    </xf>
    <xf numFmtId="0" fontId="29" fillId="34" borderId="49" xfId="0" applyFont="1" applyFill="1" applyBorder="1" applyAlignment="1">
      <alignment horizontal="center" vertical="center" wrapText="1"/>
    </xf>
    <xf numFmtId="2" fontId="26" fillId="34" borderId="50" xfId="0" applyNumberFormat="1" applyFont="1" applyFill="1" applyBorder="1" applyAlignment="1">
      <alignment horizontal="center" vertical="center" wrapText="1"/>
    </xf>
    <xf numFmtId="2" fontId="26" fillId="34" borderId="30" xfId="0" applyNumberFormat="1" applyFont="1" applyFill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wrapText="1"/>
    </xf>
    <xf numFmtId="2" fontId="26" fillId="34" borderId="44" xfId="0" applyNumberFormat="1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 wrapText="1"/>
    </xf>
    <xf numFmtId="2" fontId="26" fillId="34" borderId="36" xfId="0" applyNumberFormat="1" applyFont="1" applyFill="1" applyBorder="1" applyAlignment="1">
      <alignment horizontal="center" vertical="center" wrapText="1"/>
    </xf>
    <xf numFmtId="2" fontId="19" fillId="6" borderId="15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29" fillId="6" borderId="19" xfId="0" applyFont="1" applyFill="1" applyBorder="1" applyAlignment="1">
      <alignment horizontal="center" vertical="center" wrapText="1"/>
    </xf>
    <xf numFmtId="2" fontId="26" fillId="6" borderId="10" xfId="0" applyNumberFormat="1" applyFont="1" applyFill="1" applyBorder="1" applyAlignment="1">
      <alignment horizontal="center" vertical="center" wrapText="1"/>
    </xf>
    <xf numFmtId="188" fontId="29" fillId="6" borderId="19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188" fontId="29" fillId="6" borderId="10" xfId="0" applyNumberFormat="1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2" fontId="29" fillId="6" borderId="1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21" xfId="0" applyFont="1" applyFill="1" applyBorder="1" applyAlignment="1">
      <alignment horizontal="center" vertical="center" wrapText="1"/>
    </xf>
    <xf numFmtId="188" fontId="29" fillId="6" borderId="22" xfId="0" applyNumberFormat="1" applyFont="1" applyFill="1" applyBorder="1" applyAlignment="1">
      <alignment horizontal="center" vertical="center" wrapText="1"/>
    </xf>
    <xf numFmtId="2" fontId="29" fillId="6" borderId="21" xfId="0" applyNumberFormat="1" applyFont="1" applyFill="1" applyBorder="1" applyAlignment="1">
      <alignment horizontal="center" vertical="center" wrapText="1"/>
    </xf>
    <xf numFmtId="0" fontId="19" fillId="6" borderId="21" xfId="53" applyNumberFormat="1" applyFont="1" applyFill="1" applyBorder="1" applyAlignment="1" applyProtection="1">
      <alignment horizontal="center" vertical="center" wrapText="1"/>
      <protection locked="0"/>
    </xf>
    <xf numFmtId="188" fontId="29" fillId="6" borderId="21" xfId="0" applyNumberFormat="1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2" fontId="18" fillId="34" borderId="21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Alignment="1">
      <alignment/>
    </xf>
    <xf numFmtId="0" fontId="29" fillId="34" borderId="34" xfId="0" applyFont="1" applyFill="1" applyBorder="1" applyAlignment="1">
      <alignment horizontal="center"/>
    </xf>
    <xf numFmtId="0" fontId="29" fillId="6" borderId="22" xfId="0" applyFont="1" applyFill="1" applyBorder="1" applyAlignment="1">
      <alignment horizontal="center" vertical="center" wrapText="1"/>
    </xf>
    <xf numFmtId="0" fontId="16" fillId="6" borderId="51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2" fontId="16" fillId="6" borderId="44" xfId="0" applyNumberFormat="1" applyFont="1" applyFill="1" applyBorder="1" applyAlignment="1">
      <alignment horizontal="center" vertical="center" wrapText="1"/>
    </xf>
    <xf numFmtId="2" fontId="16" fillId="6" borderId="53" xfId="0" applyNumberFormat="1" applyFont="1" applyFill="1" applyBorder="1" applyAlignment="1">
      <alignment horizontal="center" vertical="center" wrapText="1"/>
    </xf>
    <xf numFmtId="0" fontId="19" fillId="6" borderId="10" xfId="53" applyNumberFormat="1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15" fillId="34" borderId="54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24" xfId="53" applyNumberFormat="1" applyFont="1" applyFill="1" applyBorder="1" applyAlignment="1" applyProtection="1">
      <alignment horizontal="center" vertical="center" wrapText="1"/>
      <protection locked="0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87" fillId="0" borderId="0" xfId="0" applyFont="1" applyAlignment="1">
      <alignment wrapText="1"/>
    </xf>
    <xf numFmtId="0" fontId="0" fillId="0" borderId="5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34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2" fontId="19" fillId="34" borderId="19" xfId="0" applyNumberFormat="1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2" fontId="19" fillId="34" borderId="26" xfId="0" applyNumberFormat="1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3" fillId="34" borderId="58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2" fontId="19" fillId="34" borderId="22" xfId="0" applyNumberFormat="1" applyFont="1" applyFill="1" applyBorder="1" applyAlignment="1">
      <alignment horizontal="center" vertical="center"/>
    </xf>
    <xf numFmtId="2" fontId="19" fillId="34" borderId="44" xfId="0" applyNumberFormat="1" applyFont="1" applyFill="1" applyBorder="1" applyAlignment="1">
      <alignment horizontal="center" vertical="center"/>
    </xf>
    <xf numFmtId="0" fontId="87" fillId="34" borderId="0" xfId="0" applyFont="1" applyFill="1" applyAlignment="1">
      <alignment wrapText="1"/>
    </xf>
    <xf numFmtId="0" fontId="12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34" fillId="34" borderId="57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view="pageBreakPreview" zoomScale="90" zoomScaleSheetLayoutView="90" zoomScalePageLayoutView="0" workbookViewId="0" topLeftCell="A1">
      <pane ySplit="5" topLeftCell="A28" activePane="bottomLeft" state="frozen"/>
      <selection pane="topLeft" activeCell="A1" sqref="A1"/>
      <selection pane="bottomLeft" activeCell="D47" sqref="D47"/>
    </sheetView>
  </sheetViews>
  <sheetFormatPr defaultColWidth="9.00390625" defaultRowHeight="12.75"/>
  <cols>
    <col min="1" max="1" width="22.875" style="9" customWidth="1"/>
    <col min="2" max="2" width="66.00390625" style="0" customWidth="1"/>
    <col min="3" max="3" width="20.75390625" style="0" customWidth="1"/>
    <col min="4" max="4" width="18.25390625" style="6" customWidth="1"/>
    <col min="5" max="5" width="19.75390625" style="10" customWidth="1"/>
    <col min="6" max="6" width="15.375" style="0" hidden="1" customWidth="1"/>
    <col min="7" max="7" width="12.125" style="0" hidden="1" customWidth="1"/>
    <col min="8" max="8" width="13.75390625" style="0" customWidth="1"/>
    <col min="9" max="9" width="12.375" style="0" customWidth="1"/>
  </cols>
  <sheetData>
    <row r="1" spans="4:6" ht="28.5" customHeight="1" hidden="1">
      <c r="D1" s="237" t="s">
        <v>105</v>
      </c>
      <c r="E1" s="237"/>
      <c r="F1" s="3"/>
    </row>
    <row r="2" spans="4:6" ht="25.5" customHeight="1" hidden="1">
      <c r="D2" s="237" t="s">
        <v>107</v>
      </c>
      <c r="E2" s="237"/>
      <c r="F2" s="3"/>
    </row>
    <row r="3" spans="1:6" s="22" customFormat="1" ht="20.25">
      <c r="A3" s="20"/>
      <c r="B3" s="21" t="s">
        <v>108</v>
      </c>
      <c r="C3" s="21"/>
      <c r="D3" s="184"/>
      <c r="E3" s="21"/>
      <c r="F3" s="21"/>
    </row>
    <row r="4" spans="1:6" ht="13.5" thickBot="1">
      <c r="A4" s="11"/>
      <c r="B4" s="12"/>
      <c r="C4" s="12"/>
      <c r="D4" s="185"/>
      <c r="E4" s="12"/>
      <c r="F4" s="12"/>
    </row>
    <row r="5" spans="1:6" s="19" customFormat="1" ht="48" thickBot="1">
      <c r="A5" s="27" t="s">
        <v>12</v>
      </c>
      <c r="B5" s="28" t="s">
        <v>13</v>
      </c>
      <c r="C5" s="27" t="s">
        <v>109</v>
      </c>
      <c r="D5" s="28" t="s">
        <v>14</v>
      </c>
      <c r="E5" s="27" t="s">
        <v>110</v>
      </c>
      <c r="F5" s="29" t="s">
        <v>28</v>
      </c>
    </row>
    <row r="6" spans="1:6" s="74" customFormat="1" ht="38.25" customHeight="1" thickBot="1">
      <c r="A6" s="233" t="s">
        <v>95</v>
      </c>
      <c r="B6" s="234"/>
      <c r="C6" s="73">
        <f>C9</f>
        <v>0</v>
      </c>
      <c r="D6" s="73">
        <f>D9</f>
        <v>30410.81</v>
      </c>
      <c r="E6" s="73">
        <f>E9</f>
        <v>0</v>
      </c>
      <c r="F6" s="31"/>
    </row>
    <row r="7" spans="1:8" ht="30">
      <c r="A7" s="35">
        <v>12020200</v>
      </c>
      <c r="B7" s="36" t="s">
        <v>48</v>
      </c>
      <c r="C7" s="42">
        <v>0</v>
      </c>
      <c r="D7" s="244">
        <v>30410.81</v>
      </c>
      <c r="E7" s="42">
        <v>0</v>
      </c>
      <c r="F7" s="37"/>
      <c r="H7" s="5"/>
    </row>
    <row r="8" spans="1:8" ht="45.75" customHeight="1" thickBot="1">
      <c r="A8" s="38">
        <v>18041500</v>
      </c>
      <c r="B8" s="39" t="s">
        <v>49</v>
      </c>
      <c r="C8" s="44">
        <v>0</v>
      </c>
      <c r="D8" s="245"/>
      <c r="E8" s="44">
        <v>0</v>
      </c>
      <c r="F8" s="40"/>
      <c r="H8" s="5"/>
    </row>
    <row r="9" spans="1:8" s="76" customFormat="1" ht="31.5" customHeight="1" thickBot="1">
      <c r="A9" s="32"/>
      <c r="B9" s="33" t="s">
        <v>24</v>
      </c>
      <c r="C9" s="73">
        <v>0</v>
      </c>
      <c r="D9" s="73">
        <f>D7</f>
        <v>30410.81</v>
      </c>
      <c r="E9" s="73">
        <f>E7+E8</f>
        <v>0</v>
      </c>
      <c r="F9" s="75"/>
      <c r="H9" s="77"/>
    </row>
    <row r="10" spans="1:8" ht="30" customHeight="1">
      <c r="A10" s="41" t="s">
        <v>50</v>
      </c>
      <c r="B10" s="36" t="s">
        <v>51</v>
      </c>
      <c r="C10" s="42">
        <v>0</v>
      </c>
      <c r="D10" s="246">
        <v>4077165.13</v>
      </c>
      <c r="E10" s="42">
        <v>0</v>
      </c>
      <c r="F10" s="37"/>
      <c r="H10" s="5"/>
    </row>
    <row r="11" spans="1:6" s="13" customFormat="1" ht="75" customHeight="1">
      <c r="A11" s="43">
        <v>33010104</v>
      </c>
      <c r="B11" s="39" t="s">
        <v>77</v>
      </c>
      <c r="C11" s="44">
        <v>0</v>
      </c>
      <c r="D11" s="251"/>
      <c r="E11" s="106">
        <v>0</v>
      </c>
      <c r="F11" s="37"/>
    </row>
    <row r="12" spans="1:6" s="13" customFormat="1" ht="19.5" customHeight="1">
      <c r="A12" s="45">
        <v>24170000</v>
      </c>
      <c r="B12" s="39" t="s">
        <v>74</v>
      </c>
      <c r="C12" s="46">
        <v>600000</v>
      </c>
      <c r="D12" s="251"/>
      <c r="E12" s="47">
        <v>60742.92</v>
      </c>
      <c r="F12" s="37"/>
    </row>
    <row r="13" spans="1:8" ht="32.25" customHeight="1" hidden="1">
      <c r="A13" s="45" t="s">
        <v>79</v>
      </c>
      <c r="B13" s="39" t="s">
        <v>58</v>
      </c>
      <c r="C13" s="44">
        <v>0</v>
      </c>
      <c r="D13" s="251"/>
      <c r="E13" s="106"/>
      <c r="F13" s="48"/>
      <c r="H13" s="5"/>
    </row>
    <row r="14" spans="1:9" s="13" customFormat="1" ht="26.25" customHeight="1" hidden="1">
      <c r="A14" s="45">
        <v>41035003</v>
      </c>
      <c r="B14" s="49" t="s">
        <v>147</v>
      </c>
      <c r="C14" s="47">
        <v>0</v>
      </c>
      <c r="D14" s="251"/>
      <c r="E14" s="47">
        <v>0</v>
      </c>
      <c r="F14" s="50"/>
      <c r="H14" s="207" t="s">
        <v>140</v>
      </c>
      <c r="I14" s="207"/>
    </row>
    <row r="15" spans="1:6" s="13" customFormat="1" ht="30.75" customHeight="1" hidden="1">
      <c r="A15" s="43">
        <v>41034503</v>
      </c>
      <c r="B15" s="39" t="s">
        <v>102</v>
      </c>
      <c r="C15" s="47">
        <v>0</v>
      </c>
      <c r="D15" s="251"/>
      <c r="E15" s="111">
        <v>0</v>
      </c>
      <c r="F15" s="40"/>
    </row>
    <row r="16" spans="1:8" ht="26.25" customHeight="1" thickBot="1">
      <c r="A16" s="43"/>
      <c r="B16" s="78" t="s">
        <v>81</v>
      </c>
      <c r="C16" s="51">
        <f>C12</f>
        <v>600000</v>
      </c>
      <c r="D16" s="252"/>
      <c r="E16" s="44">
        <f>E10+E12+E11+E14+E15</f>
        <v>60742.92</v>
      </c>
      <c r="F16" s="40"/>
      <c r="H16" s="5"/>
    </row>
    <row r="17" spans="1:8" s="13" customFormat="1" ht="23.25" customHeight="1" thickBot="1">
      <c r="A17" s="52" t="s">
        <v>79</v>
      </c>
      <c r="B17" s="53" t="s">
        <v>93</v>
      </c>
      <c r="C17" s="54">
        <f>13000000+1441170+1500000+659920+2288391</f>
        <v>18889481</v>
      </c>
      <c r="D17" s="186"/>
      <c r="E17" s="206">
        <v>0</v>
      </c>
      <c r="F17" s="55"/>
      <c r="H17" s="15" t="s">
        <v>99</v>
      </c>
    </row>
    <row r="18" spans="1:8" s="76" customFormat="1" ht="26.25" customHeight="1" thickBot="1">
      <c r="A18" s="79"/>
      <c r="B18" s="34" t="s">
        <v>52</v>
      </c>
      <c r="C18" s="80">
        <f>C10+C11+C12+C14</f>
        <v>600000</v>
      </c>
      <c r="D18" s="81">
        <f>D10</f>
        <v>4077165.13</v>
      </c>
      <c r="E18" s="81">
        <f>E16</f>
        <v>60742.92</v>
      </c>
      <c r="F18" s="82"/>
      <c r="H18" s="83"/>
    </row>
    <row r="19" spans="1:6" s="13" customFormat="1" ht="29.25" customHeight="1">
      <c r="A19" s="56">
        <v>19010100</v>
      </c>
      <c r="B19" s="36" t="s">
        <v>82</v>
      </c>
      <c r="C19" s="42">
        <v>41500</v>
      </c>
      <c r="D19" s="246">
        <v>492893.11</v>
      </c>
      <c r="E19" s="182">
        <v>19677.16</v>
      </c>
      <c r="F19" s="57"/>
    </row>
    <row r="20" spans="1:6" s="13" customFormat="1" ht="30.75" customHeight="1">
      <c r="A20" s="45">
        <v>19010200</v>
      </c>
      <c r="B20" s="49" t="s">
        <v>83</v>
      </c>
      <c r="C20" s="47">
        <v>16800</v>
      </c>
      <c r="D20" s="247"/>
      <c r="E20" s="47">
        <v>7490.13</v>
      </c>
      <c r="F20" s="58"/>
    </row>
    <row r="21" spans="1:6" s="13" customFormat="1" ht="44.25" customHeight="1">
      <c r="A21" s="45">
        <v>19010300</v>
      </c>
      <c r="B21" s="49" t="s">
        <v>84</v>
      </c>
      <c r="C21" s="47">
        <v>200</v>
      </c>
      <c r="D21" s="247"/>
      <c r="E21" s="47">
        <v>178.08</v>
      </c>
      <c r="F21" s="58"/>
    </row>
    <row r="22" spans="1:9" s="13" customFormat="1" ht="44.25" customHeight="1" thickBot="1">
      <c r="A22" s="43">
        <v>24062100</v>
      </c>
      <c r="B22" s="59" t="s">
        <v>85</v>
      </c>
      <c r="C22" s="44">
        <v>0</v>
      </c>
      <c r="D22" s="248"/>
      <c r="E22" s="183">
        <v>5079.02</v>
      </c>
      <c r="F22" s="48"/>
      <c r="I22" s="14"/>
    </row>
    <row r="23" spans="1:9" s="76" customFormat="1" ht="19.5" customHeight="1" thickBot="1">
      <c r="A23" s="32"/>
      <c r="B23" s="33" t="s">
        <v>53</v>
      </c>
      <c r="C23" s="73">
        <f>C19+C20+C21+C22</f>
        <v>58500</v>
      </c>
      <c r="D23" s="73">
        <f>D19</f>
        <v>492893.11</v>
      </c>
      <c r="E23" s="73">
        <f>E19+E20+E21+E22</f>
        <v>32424.390000000003</v>
      </c>
      <c r="F23" s="84"/>
      <c r="H23" s="83"/>
      <c r="I23" s="85"/>
    </row>
    <row r="24" spans="1:9" s="87" customFormat="1" ht="42" customHeight="1" thickBot="1">
      <c r="A24" s="86">
        <v>21110000</v>
      </c>
      <c r="B24" s="90" t="s">
        <v>98</v>
      </c>
      <c r="C24" s="91">
        <v>0</v>
      </c>
      <c r="D24" s="91">
        <v>215554.15</v>
      </c>
      <c r="E24" s="91">
        <v>0</v>
      </c>
      <c r="F24" s="91"/>
      <c r="H24" s="88"/>
      <c r="I24" s="89"/>
    </row>
    <row r="25" spans="1:6" s="74" customFormat="1" ht="29.25" customHeight="1" thickBot="1">
      <c r="A25" s="233" t="s">
        <v>96</v>
      </c>
      <c r="B25" s="234"/>
      <c r="C25" s="73">
        <f>C26</f>
        <v>4000000</v>
      </c>
      <c r="D25" s="73">
        <f>D26+D31</f>
        <v>209950.62</v>
      </c>
      <c r="E25" s="73">
        <f>E26+E31</f>
        <v>1016540.1499999999</v>
      </c>
      <c r="F25" s="34"/>
    </row>
    <row r="26" spans="1:14" ht="29.25" customHeight="1" thickBot="1">
      <c r="A26" s="94"/>
      <c r="B26" s="71" t="s">
        <v>23</v>
      </c>
      <c r="C26" s="30">
        <f>C27+C28+C30</f>
        <v>4000000</v>
      </c>
      <c r="D26" s="30">
        <f>D27+D28+D30</f>
        <v>208919.57</v>
      </c>
      <c r="E26" s="30">
        <f>E27+E28+E30</f>
        <v>1016540.1499999999</v>
      </c>
      <c r="F26" s="72"/>
      <c r="H26" s="241" t="s">
        <v>146</v>
      </c>
      <c r="I26" s="241"/>
      <c r="J26" s="241"/>
      <c r="K26" s="92"/>
      <c r="L26" s="92"/>
      <c r="M26" s="92"/>
      <c r="N26" s="92"/>
    </row>
    <row r="27" spans="1:45" s="8" customFormat="1" ht="48.75" customHeight="1">
      <c r="A27" s="93">
        <v>25010000</v>
      </c>
      <c r="B27" s="93" t="s">
        <v>61</v>
      </c>
      <c r="C27" s="96">
        <v>3900000</v>
      </c>
      <c r="D27" s="93">
        <v>169228.94</v>
      </c>
      <c r="E27" s="96">
        <f>209815.4+112407+236070.47+95027.2+49945.51+175974.01+111894.56</f>
        <v>991134.1499999999</v>
      </c>
      <c r="F27" s="93"/>
      <c r="G27" s="24">
        <f>53580+201114.63+121095.28+133728+444981+570774.09+292809.63+329697</f>
        <v>2147779.63</v>
      </c>
      <c r="H27" s="26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12" s="97" customFormat="1" ht="28.5" customHeight="1">
      <c r="A28" s="60">
        <v>25010100</v>
      </c>
      <c r="B28" s="60" t="s">
        <v>47</v>
      </c>
      <c r="C28" s="60">
        <v>0</v>
      </c>
      <c r="D28" s="60">
        <v>25811.98</v>
      </c>
      <c r="E28" s="63">
        <v>0</v>
      </c>
      <c r="F28" s="60"/>
      <c r="H28" s="98"/>
      <c r="I28" s="25"/>
      <c r="J28" s="99"/>
      <c r="K28" s="99"/>
      <c r="L28" s="99"/>
    </row>
    <row r="29" spans="1:6" s="97" customFormat="1" ht="24.75" customHeight="1" hidden="1">
      <c r="A29" s="60"/>
      <c r="B29" s="60" t="s">
        <v>44</v>
      </c>
      <c r="C29" s="60"/>
      <c r="D29" s="60"/>
      <c r="E29" s="60"/>
      <c r="F29" s="60"/>
    </row>
    <row r="30" spans="1:6" s="97" customFormat="1" ht="29.25" customHeight="1">
      <c r="A30" s="60">
        <v>25010100</v>
      </c>
      <c r="B30" s="60" t="s">
        <v>29</v>
      </c>
      <c r="C30" s="63">
        <v>100000</v>
      </c>
      <c r="D30" s="63">
        <v>13878.65</v>
      </c>
      <c r="E30" s="63">
        <v>25406</v>
      </c>
      <c r="F30" s="60"/>
    </row>
    <row r="31" spans="1:8" s="97" customFormat="1" ht="31.5" customHeight="1">
      <c r="A31" s="60">
        <v>25020100</v>
      </c>
      <c r="B31" s="60" t="s">
        <v>22</v>
      </c>
      <c r="C31" s="60" t="s">
        <v>21</v>
      </c>
      <c r="D31" s="63">
        <f>D32</f>
        <v>1031.05</v>
      </c>
      <c r="E31" s="63">
        <v>0</v>
      </c>
      <c r="F31" s="60" t="s">
        <v>21</v>
      </c>
      <c r="G31" s="23"/>
      <c r="H31" s="100"/>
    </row>
    <row r="32" spans="1:8" s="12" customFormat="1" ht="21.75" customHeight="1" hidden="1">
      <c r="A32" s="64" t="s">
        <v>97</v>
      </c>
      <c r="B32" s="62" t="s">
        <v>46</v>
      </c>
      <c r="C32" s="62" t="s">
        <v>21</v>
      </c>
      <c r="D32" s="61">
        <f>1030.35+0.7</f>
        <v>1031.05</v>
      </c>
      <c r="E32" s="61">
        <v>0</v>
      </c>
      <c r="F32" s="65" t="s">
        <v>21</v>
      </c>
      <c r="G32" s="95"/>
      <c r="H32" s="95"/>
    </row>
    <row r="33" spans="1:8" ht="29.25" customHeight="1" hidden="1">
      <c r="A33" s="64" t="s">
        <v>20</v>
      </c>
      <c r="B33" s="62" t="s">
        <v>63</v>
      </c>
      <c r="C33" s="62" t="s">
        <v>21</v>
      </c>
      <c r="D33" s="63">
        <v>0</v>
      </c>
      <c r="E33" s="61">
        <v>0</v>
      </c>
      <c r="F33" s="65" t="s">
        <v>21</v>
      </c>
      <c r="G33" s="2"/>
      <c r="H33" s="2"/>
    </row>
    <row r="34" spans="1:8" ht="29.25" customHeight="1" hidden="1">
      <c r="A34" s="64" t="s">
        <v>31</v>
      </c>
      <c r="B34" s="62" t="s">
        <v>43</v>
      </c>
      <c r="C34" s="62" t="s">
        <v>21</v>
      </c>
      <c r="D34" s="63">
        <v>0</v>
      </c>
      <c r="E34" s="61"/>
      <c r="F34" s="65" t="s">
        <v>21</v>
      </c>
      <c r="G34" s="2"/>
      <c r="H34" s="2"/>
    </row>
    <row r="35" spans="1:8" ht="15.75" customHeight="1" hidden="1">
      <c r="A35" s="64" t="s">
        <v>31</v>
      </c>
      <c r="B35" s="62" t="s">
        <v>62</v>
      </c>
      <c r="C35" s="62" t="s">
        <v>21</v>
      </c>
      <c r="D35" s="63">
        <v>0</v>
      </c>
      <c r="E35" s="66">
        <v>0</v>
      </c>
      <c r="F35" s="65"/>
      <c r="G35" s="2"/>
      <c r="H35" s="2"/>
    </row>
    <row r="36" spans="1:9" ht="16.5" customHeight="1" hidden="1">
      <c r="A36" s="64" t="s">
        <v>19</v>
      </c>
      <c r="B36" s="62" t="s">
        <v>64</v>
      </c>
      <c r="C36" s="62" t="s">
        <v>21</v>
      </c>
      <c r="D36" s="63">
        <v>0</v>
      </c>
      <c r="E36" s="61">
        <v>0</v>
      </c>
      <c r="F36" s="65" t="s">
        <v>21</v>
      </c>
      <c r="G36" s="238" t="s">
        <v>80</v>
      </c>
      <c r="H36" s="239"/>
      <c r="I36" s="239"/>
    </row>
    <row r="37" spans="1:8" ht="12.75" customHeight="1" hidden="1">
      <c r="A37" s="62">
        <v>110502</v>
      </c>
      <c r="B37" s="62" t="s">
        <v>65</v>
      </c>
      <c r="C37" s="62" t="s">
        <v>21</v>
      </c>
      <c r="D37" s="63">
        <v>0</v>
      </c>
      <c r="E37" s="61"/>
      <c r="F37" s="65" t="s">
        <v>21</v>
      </c>
      <c r="G37" s="2"/>
      <c r="H37" s="2"/>
    </row>
    <row r="38" spans="1:8" ht="13.5" customHeight="1" hidden="1">
      <c r="A38" s="62">
        <v>100102</v>
      </c>
      <c r="B38" s="62" t="s">
        <v>66</v>
      </c>
      <c r="C38" s="62" t="s">
        <v>21</v>
      </c>
      <c r="D38" s="63">
        <v>0</v>
      </c>
      <c r="E38" s="61">
        <v>0</v>
      </c>
      <c r="F38" s="65" t="s">
        <v>21</v>
      </c>
      <c r="G38" s="2"/>
      <c r="H38" s="2"/>
    </row>
    <row r="39" spans="1:8" ht="17.25" customHeight="1" hidden="1">
      <c r="A39" s="62">
        <v>100201</v>
      </c>
      <c r="B39" s="62" t="s">
        <v>67</v>
      </c>
      <c r="C39" s="62" t="s">
        <v>21</v>
      </c>
      <c r="D39" s="63">
        <v>0</v>
      </c>
      <c r="E39" s="61">
        <v>0</v>
      </c>
      <c r="F39" s="65" t="s">
        <v>21</v>
      </c>
      <c r="G39" s="2"/>
      <c r="H39" s="2"/>
    </row>
    <row r="40" spans="1:8" ht="54.75" customHeight="1" hidden="1">
      <c r="A40" s="62">
        <v>100208</v>
      </c>
      <c r="B40" s="62" t="s">
        <v>41</v>
      </c>
      <c r="C40" s="62" t="s">
        <v>21</v>
      </c>
      <c r="D40" s="63">
        <v>0</v>
      </c>
      <c r="E40" s="61"/>
      <c r="F40" s="65" t="s">
        <v>21</v>
      </c>
      <c r="G40" s="2"/>
      <c r="H40" s="2"/>
    </row>
    <row r="41" spans="1:8" ht="14.25" customHeight="1" hidden="1">
      <c r="A41" s="62">
        <v>100202</v>
      </c>
      <c r="B41" s="62" t="s">
        <v>68</v>
      </c>
      <c r="C41" s="62" t="s">
        <v>21</v>
      </c>
      <c r="D41" s="63">
        <v>0</v>
      </c>
      <c r="E41" s="61">
        <v>0</v>
      </c>
      <c r="F41" s="65" t="s">
        <v>21</v>
      </c>
      <c r="G41" s="2"/>
      <c r="H41" s="2"/>
    </row>
    <row r="42" spans="1:8" ht="14.25" customHeight="1" hidden="1">
      <c r="A42" s="62">
        <v>100203</v>
      </c>
      <c r="B42" s="62" t="s">
        <v>69</v>
      </c>
      <c r="C42" s="62" t="s">
        <v>21</v>
      </c>
      <c r="D42" s="63">
        <v>0</v>
      </c>
      <c r="E42" s="61">
        <v>0</v>
      </c>
      <c r="F42" s="65" t="s">
        <v>21</v>
      </c>
      <c r="G42" s="2"/>
      <c r="H42" s="2"/>
    </row>
    <row r="43" spans="1:8" ht="15.75" customHeight="1" hidden="1">
      <c r="A43" s="62">
        <v>110502</v>
      </c>
      <c r="B43" s="62" t="s">
        <v>70</v>
      </c>
      <c r="C43" s="62" t="s">
        <v>21</v>
      </c>
      <c r="D43" s="63">
        <v>0</v>
      </c>
      <c r="E43" s="61">
        <v>0</v>
      </c>
      <c r="F43" s="65" t="s">
        <v>21</v>
      </c>
      <c r="G43" s="2"/>
      <c r="H43" s="4"/>
    </row>
    <row r="44" spans="1:8" ht="15.75" customHeight="1" hidden="1">
      <c r="A44" s="62">
        <v>120201</v>
      </c>
      <c r="B44" s="67" t="s">
        <v>71</v>
      </c>
      <c r="C44" s="67" t="s">
        <v>21</v>
      </c>
      <c r="D44" s="63">
        <v>0</v>
      </c>
      <c r="E44" s="61">
        <v>0</v>
      </c>
      <c r="F44" s="65" t="s">
        <v>21</v>
      </c>
      <c r="G44" s="2"/>
      <c r="H44" s="2"/>
    </row>
    <row r="45" spans="1:8" ht="16.5" customHeight="1" hidden="1">
      <c r="A45" s="62">
        <v>250404</v>
      </c>
      <c r="B45" s="62" t="s">
        <v>72</v>
      </c>
      <c r="C45" s="62" t="s">
        <v>21</v>
      </c>
      <c r="D45" s="63">
        <v>0</v>
      </c>
      <c r="E45" s="61">
        <v>0</v>
      </c>
      <c r="F45" s="65" t="s">
        <v>21</v>
      </c>
      <c r="G45" s="2"/>
      <c r="H45" s="2"/>
    </row>
    <row r="46" spans="1:8" ht="45.75" thickBot="1">
      <c r="A46" s="221">
        <v>50110000</v>
      </c>
      <c r="B46" s="221" t="s">
        <v>111</v>
      </c>
      <c r="C46" s="222" t="s">
        <v>21</v>
      </c>
      <c r="D46" s="223">
        <v>0.16</v>
      </c>
      <c r="E46" s="223">
        <v>3107.29</v>
      </c>
      <c r="F46" s="65" t="s">
        <v>21</v>
      </c>
      <c r="G46" s="2"/>
      <c r="H46" s="2"/>
    </row>
    <row r="47" spans="1:8" s="76" customFormat="1" ht="45.75" customHeight="1" thickBot="1">
      <c r="A47" s="242" t="s">
        <v>148</v>
      </c>
      <c r="B47" s="243"/>
      <c r="C47" s="101">
        <f>C12+C23+C24+C25</f>
        <v>4658500</v>
      </c>
      <c r="D47" s="101">
        <f>D6+D18+D23+D24+D25+D46</f>
        <v>5025973.98</v>
      </c>
      <c r="E47" s="101">
        <f>E6+E18-E14-E15+E23+E24+E25+E46</f>
        <v>1112814.75</v>
      </c>
      <c r="F47" s="102"/>
      <c r="H47" s="224"/>
    </row>
    <row r="48" spans="1:8" s="76" customFormat="1" ht="34.5" customHeight="1" hidden="1" thickBot="1">
      <c r="A48" s="235" t="s">
        <v>59</v>
      </c>
      <c r="B48" s="236"/>
      <c r="C48" s="103" t="e">
        <f>#REF!</f>
        <v>#REF!</v>
      </c>
      <c r="D48" s="103">
        <v>0</v>
      </c>
      <c r="E48" s="103" t="e">
        <f>#REF!</f>
        <v>#REF!</v>
      </c>
      <c r="F48" s="102" t="e">
        <f>(#REF!+E28)/C48</f>
        <v>#REF!</v>
      </c>
      <c r="H48" s="224"/>
    </row>
    <row r="49" spans="1:8" s="76" customFormat="1" ht="34.5" customHeight="1" hidden="1" thickBot="1">
      <c r="A49" s="249" t="s">
        <v>75</v>
      </c>
      <c r="B49" s="250"/>
      <c r="C49" s="104">
        <v>0</v>
      </c>
      <c r="D49" s="104">
        <v>0</v>
      </c>
      <c r="E49" s="104">
        <v>0</v>
      </c>
      <c r="F49" s="105" t="e">
        <f>(#REF!+E29)/C49</f>
        <v>#REF!</v>
      </c>
      <c r="H49" s="224"/>
    </row>
    <row r="50" spans="1:8" s="76" customFormat="1" ht="42.75" customHeight="1" hidden="1" thickBot="1">
      <c r="A50" s="242" t="s">
        <v>149</v>
      </c>
      <c r="B50" s="243"/>
      <c r="C50" s="101">
        <f>C47+C14</f>
        <v>4658500</v>
      </c>
      <c r="D50" s="101">
        <f>D47</f>
        <v>5025973.98</v>
      </c>
      <c r="E50" s="101">
        <f>E47+E14+E15</f>
        <v>1112814.75</v>
      </c>
      <c r="F50" s="102"/>
      <c r="H50" s="224"/>
    </row>
    <row r="51" spans="1:6" ht="27" customHeight="1">
      <c r="A51" s="68"/>
      <c r="B51" s="68"/>
      <c r="C51" s="69"/>
      <c r="D51" s="187"/>
      <c r="E51" s="69"/>
      <c r="F51" s="70"/>
    </row>
    <row r="52" spans="1:8" s="108" customFormat="1" ht="15.75" customHeight="1">
      <c r="A52" s="240" t="s">
        <v>86</v>
      </c>
      <c r="B52" s="240"/>
      <c r="C52" s="107"/>
      <c r="D52" s="188"/>
      <c r="E52" s="107" t="s">
        <v>87</v>
      </c>
      <c r="F52" s="107"/>
      <c r="H52" s="109"/>
    </row>
    <row r="53" spans="1:5" s="10" customFormat="1" ht="12.75">
      <c r="A53" s="16"/>
      <c r="B53" s="16"/>
      <c r="C53" s="16"/>
      <c r="D53" s="112"/>
      <c r="E53" s="16"/>
    </row>
    <row r="54" spans="1:5" ht="12.75">
      <c r="A54" s="1"/>
      <c r="B54" s="1"/>
      <c r="C54" s="1"/>
      <c r="D54" s="7"/>
      <c r="E54" s="17"/>
    </row>
    <row r="55" spans="1:5" ht="12.75">
      <c r="A55" s="1"/>
      <c r="B55" s="1"/>
      <c r="C55" s="1"/>
      <c r="D55" s="7"/>
      <c r="E55" s="18"/>
    </row>
    <row r="56" spans="1:5" ht="12.75">
      <c r="A56" s="1"/>
      <c r="B56" s="1"/>
      <c r="C56" s="1"/>
      <c r="D56" s="7"/>
      <c r="E56" s="18"/>
    </row>
    <row r="57" spans="1:5" ht="12.75">
      <c r="A57" s="1"/>
      <c r="B57" s="1"/>
      <c r="C57" s="1"/>
      <c r="D57" s="7"/>
      <c r="E57" s="16"/>
    </row>
    <row r="58" spans="1:5" ht="12.75">
      <c r="A58" s="1"/>
      <c r="B58" s="1"/>
      <c r="C58" s="1"/>
      <c r="D58" s="7"/>
      <c r="E58" s="16"/>
    </row>
    <row r="59" spans="1:5" ht="12.75">
      <c r="A59" s="1"/>
      <c r="B59" s="1"/>
      <c r="C59" s="1"/>
      <c r="D59" s="7"/>
      <c r="E59" s="16"/>
    </row>
    <row r="60" spans="1:5" ht="12.75">
      <c r="A60" s="1"/>
      <c r="B60" s="1"/>
      <c r="C60" s="1"/>
      <c r="D60" s="7"/>
      <c r="E60" s="16"/>
    </row>
  </sheetData>
  <sheetProtection/>
  <mergeCells count="14">
    <mergeCell ref="A52:B52"/>
    <mergeCell ref="H26:J26"/>
    <mergeCell ref="A47:B47"/>
    <mergeCell ref="D7:D8"/>
    <mergeCell ref="D19:D22"/>
    <mergeCell ref="A50:B50"/>
    <mergeCell ref="A49:B49"/>
    <mergeCell ref="D10:D16"/>
    <mergeCell ref="A6:B6"/>
    <mergeCell ref="A25:B25"/>
    <mergeCell ref="A48:B48"/>
    <mergeCell ref="D1:E1"/>
    <mergeCell ref="D2:E2"/>
    <mergeCell ref="G36:I36"/>
  </mergeCells>
  <printOptions/>
  <pageMargins left="0.29" right="0.17" top="0.16" bottom="0.17" header="0.2" footer="0.17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="85" zoomScaleSheetLayoutView="85" zoomScalePageLayoutView="0" workbookViewId="0" topLeftCell="B3">
      <selection activeCell="K48" sqref="K48"/>
    </sheetView>
  </sheetViews>
  <sheetFormatPr defaultColWidth="9.00390625" defaultRowHeight="12.75"/>
  <cols>
    <col min="1" max="1" width="18.25390625" style="113" hidden="1" customWidth="1"/>
    <col min="2" max="2" width="33.875" style="113" customWidth="1"/>
    <col min="3" max="3" width="21.00390625" style="113" customWidth="1"/>
    <col min="4" max="4" width="19.00390625" style="113" customWidth="1"/>
    <col min="5" max="5" width="17.75390625" style="113" customWidth="1"/>
    <col min="6" max="6" width="20.125" style="113" customWidth="1"/>
    <col min="7" max="7" width="18.75390625" style="113" customWidth="1"/>
    <col min="8" max="8" width="19.375" style="113" hidden="1" customWidth="1"/>
    <col min="9" max="9" width="22.125" style="113" customWidth="1"/>
    <col min="10" max="10" width="15.25390625" style="113" customWidth="1"/>
    <col min="11" max="11" width="12.25390625" style="113" customWidth="1"/>
    <col min="12" max="16384" width="9.125" style="113" customWidth="1"/>
  </cols>
  <sheetData>
    <row r="1" spans="6:7" ht="12.75" hidden="1">
      <c r="F1" s="253" t="s">
        <v>106</v>
      </c>
      <c r="G1" s="253"/>
    </row>
    <row r="2" spans="6:7" ht="30.75" customHeight="1" hidden="1">
      <c r="F2" s="237" t="s">
        <v>107</v>
      </c>
      <c r="G2" s="237"/>
    </row>
    <row r="3" spans="1:8" ht="18" customHeight="1">
      <c r="A3" s="254" t="s">
        <v>112</v>
      </c>
      <c r="B3" s="254"/>
      <c r="C3" s="254"/>
      <c r="D3" s="254"/>
      <c r="E3" s="254"/>
      <c r="F3" s="254"/>
      <c r="G3" s="255"/>
      <c r="H3" s="114"/>
    </row>
    <row r="4" ht="13.5" customHeight="1" thickBot="1"/>
    <row r="5" spans="1:10" ht="45" customHeight="1" thickBot="1">
      <c r="A5" s="115" t="s">
        <v>0</v>
      </c>
      <c r="B5" s="27" t="s">
        <v>91</v>
      </c>
      <c r="C5" s="28" t="s">
        <v>113</v>
      </c>
      <c r="D5" s="27" t="s">
        <v>114</v>
      </c>
      <c r="E5" s="27" t="s">
        <v>101</v>
      </c>
      <c r="F5" s="28" t="s">
        <v>115</v>
      </c>
      <c r="G5" s="27" t="s">
        <v>142</v>
      </c>
      <c r="H5" s="116" t="s">
        <v>27</v>
      </c>
      <c r="I5" s="117"/>
      <c r="J5" s="118"/>
    </row>
    <row r="6" spans="1:8" ht="21.75" customHeight="1" hidden="1">
      <c r="A6" s="259" t="s">
        <v>56</v>
      </c>
      <c r="B6" s="260"/>
      <c r="C6" s="260"/>
      <c r="D6" s="260"/>
      <c r="E6" s="260"/>
      <c r="F6" s="260"/>
      <c r="G6" s="193"/>
      <c r="H6" s="119"/>
    </row>
    <row r="7" spans="1:9" ht="42.75" customHeight="1">
      <c r="A7" s="196" t="s">
        <v>2</v>
      </c>
      <c r="B7" s="197" t="s">
        <v>116</v>
      </c>
      <c r="C7" s="198">
        <f>'Доходи сп.ф.'!D9</f>
        <v>30410.81</v>
      </c>
      <c r="D7" s="198">
        <f>'Доходи сп.ф.'!E9</f>
        <v>0</v>
      </c>
      <c r="E7" s="199" t="s">
        <v>54</v>
      </c>
      <c r="F7" s="198">
        <v>0</v>
      </c>
      <c r="G7" s="200">
        <f>C7+D7-F7</f>
        <v>30410.81</v>
      </c>
      <c r="H7" s="189"/>
      <c r="I7" s="125"/>
    </row>
    <row r="8" spans="1:9" ht="33" customHeight="1">
      <c r="A8" s="126" t="s">
        <v>1</v>
      </c>
      <c r="B8" s="121" t="s">
        <v>117</v>
      </c>
      <c r="C8" s="122">
        <f>'Доходи сп.ф.'!D23</f>
        <v>492893.11</v>
      </c>
      <c r="D8" s="122">
        <f>'Доходи сп.ф.'!E23</f>
        <v>32424.390000000003</v>
      </c>
      <c r="E8" s="123" t="s">
        <v>54</v>
      </c>
      <c r="F8" s="122">
        <v>0</v>
      </c>
      <c r="G8" s="201">
        <f>C8+D8-F8</f>
        <v>525317.5</v>
      </c>
      <c r="H8" s="189"/>
      <c r="I8" s="117"/>
    </row>
    <row r="9" spans="1:9" ht="29.25" customHeight="1">
      <c r="A9" s="127" t="s">
        <v>33</v>
      </c>
      <c r="B9" s="121" t="s">
        <v>118</v>
      </c>
      <c r="C9" s="122">
        <f>'Доходи сп.ф.'!D24</f>
        <v>215554.15</v>
      </c>
      <c r="D9" s="122">
        <f>'Доходи сп.ф.'!E24</f>
        <v>0</v>
      </c>
      <c r="E9" s="123" t="s">
        <v>54</v>
      </c>
      <c r="F9" s="122">
        <v>0</v>
      </c>
      <c r="G9" s="201">
        <f>C9+D9-F9</f>
        <v>215554.15</v>
      </c>
      <c r="H9" s="190"/>
      <c r="I9" s="128"/>
    </row>
    <row r="10" spans="1:8" ht="22.5" customHeight="1" hidden="1">
      <c r="A10" s="261" t="s">
        <v>57</v>
      </c>
      <c r="B10" s="262"/>
      <c r="C10" s="262"/>
      <c r="D10" s="262"/>
      <c r="E10" s="262"/>
      <c r="F10" s="262"/>
      <c r="G10" s="202"/>
      <c r="H10" s="129"/>
    </row>
    <row r="11" spans="1:9" ht="39.75" customHeight="1">
      <c r="A11" s="120" t="s">
        <v>3</v>
      </c>
      <c r="B11" s="130" t="s">
        <v>143</v>
      </c>
      <c r="C11" s="131">
        <f>'Доходи сп.ф.'!D28</f>
        <v>25811.98</v>
      </c>
      <c r="D11" s="131">
        <f>'Доходи сп.ф.'!E28</f>
        <v>0</v>
      </c>
      <c r="E11" s="123" t="s">
        <v>54</v>
      </c>
      <c r="F11" s="122">
        <v>0</v>
      </c>
      <c r="G11" s="201">
        <f aca="true" t="shared" si="0" ref="G11:G26">C11+D11-F11</f>
        <v>25811.98</v>
      </c>
      <c r="H11" s="191"/>
      <c r="I11" s="133" t="s">
        <v>90</v>
      </c>
    </row>
    <row r="12" spans="1:9" ht="27.75" customHeight="1" hidden="1">
      <c r="A12" s="134"/>
      <c r="B12" s="121" t="s">
        <v>92</v>
      </c>
      <c r="C12" s="131">
        <v>0</v>
      </c>
      <c r="D12" s="131">
        <f>'Доходи сп.ф.'!E29</f>
        <v>0</v>
      </c>
      <c r="E12" s="123" t="s">
        <v>54</v>
      </c>
      <c r="F12" s="122">
        <v>0</v>
      </c>
      <c r="G12" s="201">
        <f t="shared" si="0"/>
        <v>0</v>
      </c>
      <c r="H12" s="189"/>
      <c r="I12" s="133"/>
    </row>
    <row r="13" spans="1:9" ht="27.75" customHeight="1">
      <c r="A13" s="120" t="s">
        <v>4</v>
      </c>
      <c r="B13" s="121" t="s">
        <v>119</v>
      </c>
      <c r="C13" s="122">
        <f>'Доходи сп.ф.'!D30</f>
        <v>13878.65</v>
      </c>
      <c r="D13" s="122">
        <f>'Доходи сп.ф.'!E30</f>
        <v>25406</v>
      </c>
      <c r="E13" s="123" t="s">
        <v>54</v>
      </c>
      <c r="F13" s="122">
        <v>0</v>
      </c>
      <c r="G13" s="201">
        <f t="shared" si="0"/>
        <v>39284.65</v>
      </c>
      <c r="H13" s="189"/>
      <c r="I13" s="133" t="s">
        <v>90</v>
      </c>
    </row>
    <row r="14" spans="1:9" ht="27.75" customHeight="1" thickBot="1">
      <c r="A14" s="135"/>
      <c r="B14" s="136" t="s">
        <v>120</v>
      </c>
      <c r="C14" s="137">
        <f>'Доходи сп.ф.'!D27</f>
        <v>169228.94</v>
      </c>
      <c r="D14" s="137">
        <f>'Доходи сп.ф.'!E27</f>
        <v>991134.1499999999</v>
      </c>
      <c r="E14" s="123" t="s">
        <v>54</v>
      </c>
      <c r="F14" s="137">
        <f>186255.39+85885.47+136614.98+76811.28+28897.06+143548.9+116698.71</f>
        <v>774711.7899999999</v>
      </c>
      <c r="G14" s="201">
        <f t="shared" si="0"/>
        <v>385651.29999999993</v>
      </c>
      <c r="H14" s="192"/>
      <c r="I14" s="133" t="s">
        <v>90</v>
      </c>
    </row>
    <row r="15" spans="1:9" ht="38.25" customHeight="1" thickBot="1">
      <c r="A15" s="135"/>
      <c r="B15" s="141" t="s">
        <v>121</v>
      </c>
      <c r="C15" s="203">
        <f>'Доходи сп.ф.'!D32</f>
        <v>1031.05</v>
      </c>
      <c r="D15" s="203">
        <f>'Доходи сп.ф.'!E31</f>
        <v>0</v>
      </c>
      <c r="E15" s="204" t="s">
        <v>54</v>
      </c>
      <c r="F15" s="203">
        <v>0</v>
      </c>
      <c r="G15" s="205">
        <f t="shared" si="0"/>
        <v>1031.05</v>
      </c>
      <c r="H15" s="191"/>
      <c r="I15" s="133" t="s">
        <v>103</v>
      </c>
    </row>
    <row r="16" spans="1:8" ht="38.25" hidden="1">
      <c r="A16" s="194" t="s">
        <v>30</v>
      </c>
      <c r="B16" s="136" t="s">
        <v>45</v>
      </c>
      <c r="C16" s="195">
        <f>'Доходи сп.ф.'!D36</f>
        <v>0</v>
      </c>
      <c r="D16" s="137">
        <f>'Доходи сп.ф.'!E36</f>
        <v>0</v>
      </c>
      <c r="E16" s="137"/>
      <c r="F16" s="137">
        <v>0</v>
      </c>
      <c r="G16" s="137">
        <f t="shared" si="0"/>
        <v>0</v>
      </c>
      <c r="H16" s="124"/>
    </row>
    <row r="17" spans="1:8" ht="30" customHeight="1" hidden="1">
      <c r="A17" s="120" t="s">
        <v>5</v>
      </c>
      <c r="B17" s="121" t="s">
        <v>9</v>
      </c>
      <c r="C17" s="122">
        <f>'Доходи сп.ф.'!D33</f>
        <v>0</v>
      </c>
      <c r="D17" s="122">
        <f>'Доходи сп.ф.'!E33</f>
        <v>0</v>
      </c>
      <c r="E17" s="122"/>
      <c r="F17" s="122">
        <v>0</v>
      </c>
      <c r="G17" s="122">
        <f t="shared" si="0"/>
        <v>0</v>
      </c>
      <c r="H17" s="124"/>
    </row>
    <row r="18" spans="1:8" ht="36.75" customHeight="1" hidden="1">
      <c r="A18" s="120" t="s">
        <v>6</v>
      </c>
      <c r="B18" s="121" t="s">
        <v>10</v>
      </c>
      <c r="C18" s="122">
        <f>'Доходи сп.ф.'!D42</f>
        <v>0</v>
      </c>
      <c r="D18" s="122">
        <f>'Доходи сп.ф.'!E42</f>
        <v>0</v>
      </c>
      <c r="E18" s="122"/>
      <c r="F18" s="122">
        <v>0</v>
      </c>
      <c r="G18" s="122">
        <f t="shared" si="0"/>
        <v>0</v>
      </c>
      <c r="H18" s="140"/>
    </row>
    <row r="19" spans="1:8" ht="21" customHeight="1" hidden="1">
      <c r="A19" s="120" t="s">
        <v>7</v>
      </c>
      <c r="B19" s="121" t="s">
        <v>15</v>
      </c>
      <c r="C19" s="122">
        <f>'Доходи сп.ф.'!D45</f>
        <v>0</v>
      </c>
      <c r="D19" s="122">
        <f>'Доходи сп.ф.'!E45</f>
        <v>0</v>
      </c>
      <c r="E19" s="122"/>
      <c r="F19" s="122">
        <v>0</v>
      </c>
      <c r="G19" s="122">
        <f t="shared" si="0"/>
        <v>0</v>
      </c>
      <c r="H19" s="124"/>
    </row>
    <row r="20" spans="1:8" ht="20.25" customHeight="1" hidden="1">
      <c r="A20" s="139" t="s">
        <v>26</v>
      </c>
      <c r="B20" s="121" t="s">
        <v>25</v>
      </c>
      <c r="C20" s="122">
        <f>'Доходи сп.ф.'!D43</f>
        <v>0</v>
      </c>
      <c r="D20" s="122">
        <f>'Доходи сп.ф.'!E37</f>
        <v>0</v>
      </c>
      <c r="E20" s="122"/>
      <c r="F20" s="122">
        <v>0</v>
      </c>
      <c r="G20" s="122">
        <f t="shared" si="0"/>
        <v>0</v>
      </c>
      <c r="H20" s="132"/>
    </row>
    <row r="21" spans="1:8" ht="12.75" hidden="1">
      <c r="A21" s="139" t="s">
        <v>37</v>
      </c>
      <c r="B21" s="121" t="s">
        <v>73</v>
      </c>
      <c r="C21" s="122">
        <f>'Доходи сп.ф.'!D35</f>
        <v>0</v>
      </c>
      <c r="D21" s="122">
        <f>'Доходи сп.ф.'!E35</f>
        <v>0</v>
      </c>
      <c r="E21" s="122"/>
      <c r="F21" s="122">
        <v>0</v>
      </c>
      <c r="G21" s="122">
        <f t="shared" si="0"/>
        <v>0</v>
      </c>
      <c r="H21" s="132"/>
    </row>
    <row r="22" spans="1:8" ht="12.75" hidden="1">
      <c r="A22" s="139" t="s">
        <v>36</v>
      </c>
      <c r="B22" s="121" t="s">
        <v>39</v>
      </c>
      <c r="C22" s="122">
        <f>'Доходи сп.ф.'!D38</f>
        <v>0</v>
      </c>
      <c r="D22" s="122">
        <f>'Доходи сп.ф.'!E38</f>
        <v>0</v>
      </c>
      <c r="E22" s="122"/>
      <c r="F22" s="122">
        <v>0</v>
      </c>
      <c r="G22" s="122">
        <f t="shared" si="0"/>
        <v>0</v>
      </c>
      <c r="H22" s="132"/>
    </row>
    <row r="23" spans="1:8" ht="17.25" customHeight="1" hidden="1">
      <c r="A23" s="139" t="s">
        <v>35</v>
      </c>
      <c r="B23" s="121" t="s">
        <v>38</v>
      </c>
      <c r="C23" s="122">
        <f>'Доходи сп.ф.'!D39</f>
        <v>0</v>
      </c>
      <c r="D23" s="122">
        <f>'Доходи сп.ф.'!E39</f>
        <v>0</v>
      </c>
      <c r="E23" s="122"/>
      <c r="F23" s="122">
        <v>0</v>
      </c>
      <c r="G23" s="122">
        <f t="shared" si="0"/>
        <v>0</v>
      </c>
      <c r="H23" s="132"/>
    </row>
    <row r="24" spans="1:8" ht="65.25" customHeight="1" hidden="1">
      <c r="A24" s="139"/>
      <c r="B24" s="121" t="s">
        <v>42</v>
      </c>
      <c r="C24" s="122">
        <f>'Доходи сп.ф.'!D40</f>
        <v>0</v>
      </c>
      <c r="D24" s="122">
        <f>'Доходи сп.ф.'!E40</f>
        <v>0</v>
      </c>
      <c r="E24" s="122"/>
      <c r="F24" s="122">
        <v>0</v>
      </c>
      <c r="G24" s="122">
        <f t="shared" si="0"/>
        <v>0</v>
      </c>
      <c r="H24" s="132"/>
    </row>
    <row r="25" spans="1:8" ht="21" customHeight="1" hidden="1">
      <c r="A25" s="139" t="s">
        <v>34</v>
      </c>
      <c r="B25" s="121" t="s">
        <v>40</v>
      </c>
      <c r="C25" s="122">
        <f>'Доходи сп.ф.'!D41</f>
        <v>0</v>
      </c>
      <c r="D25" s="122">
        <f>'Доходи сп.ф.'!E41</f>
        <v>0</v>
      </c>
      <c r="E25" s="122"/>
      <c r="F25" s="122">
        <v>0</v>
      </c>
      <c r="G25" s="122">
        <f t="shared" si="0"/>
        <v>0</v>
      </c>
      <c r="H25" s="132"/>
    </row>
    <row r="26" spans="1:9" ht="16.5" customHeight="1" hidden="1" thickBot="1">
      <c r="A26" s="139"/>
      <c r="B26" s="141" t="s">
        <v>32</v>
      </c>
      <c r="C26" s="142">
        <f>'Доходи сп.ф.'!D44</f>
        <v>0</v>
      </c>
      <c r="D26" s="142">
        <f>'Доходи сп.ф.'!E44</f>
        <v>0</v>
      </c>
      <c r="E26" s="142"/>
      <c r="F26" s="142">
        <v>0</v>
      </c>
      <c r="G26" s="142">
        <f t="shared" si="0"/>
        <v>0</v>
      </c>
      <c r="H26" s="138"/>
      <c r="I26" s="143"/>
    </row>
    <row r="27" spans="1:9" ht="21" customHeight="1">
      <c r="A27" s="139"/>
      <c r="B27" s="208" t="s">
        <v>122</v>
      </c>
      <c r="C27" s="208" t="s">
        <v>54</v>
      </c>
      <c r="D27" s="208"/>
      <c r="E27" s="208" t="s">
        <v>54</v>
      </c>
      <c r="F27" s="209">
        <v>0</v>
      </c>
      <c r="G27" s="210"/>
      <c r="H27" s="144"/>
      <c r="I27" s="145">
        <v>3110.3132</v>
      </c>
    </row>
    <row r="28" spans="1:9" ht="19.5" customHeight="1">
      <c r="A28" s="139"/>
      <c r="B28" s="211" t="s">
        <v>123</v>
      </c>
      <c r="C28" s="211" t="s">
        <v>54</v>
      </c>
      <c r="D28" s="211"/>
      <c r="E28" s="208" t="s">
        <v>54</v>
      </c>
      <c r="F28" s="209">
        <v>0</v>
      </c>
      <c r="G28" s="212"/>
      <c r="H28" s="146"/>
      <c r="I28" s="133" t="s">
        <v>141</v>
      </c>
    </row>
    <row r="29" spans="1:8" ht="21" customHeight="1">
      <c r="A29" s="139"/>
      <c r="B29" s="211" t="s">
        <v>124</v>
      </c>
      <c r="C29" s="211" t="s">
        <v>54</v>
      </c>
      <c r="D29" s="211"/>
      <c r="E29" s="208" t="s">
        <v>54</v>
      </c>
      <c r="F29" s="209">
        <v>0</v>
      </c>
      <c r="G29" s="212"/>
      <c r="H29" s="146"/>
    </row>
    <row r="30" spans="1:9" ht="21" customHeight="1">
      <c r="A30" s="139"/>
      <c r="B30" s="211" t="s">
        <v>125</v>
      </c>
      <c r="C30" s="211" t="s">
        <v>54</v>
      </c>
      <c r="D30" s="211"/>
      <c r="E30" s="208" t="s">
        <v>54</v>
      </c>
      <c r="F30" s="209">
        <v>0</v>
      </c>
      <c r="G30" s="212"/>
      <c r="H30" s="146"/>
      <c r="I30" s="147" t="s">
        <v>104</v>
      </c>
    </row>
    <row r="31" spans="1:9" ht="18.75" customHeight="1">
      <c r="A31" s="139"/>
      <c r="B31" s="213" t="s">
        <v>126</v>
      </c>
      <c r="C31" s="214" t="s">
        <v>54</v>
      </c>
      <c r="D31" s="211"/>
      <c r="E31" s="208" t="s">
        <v>54</v>
      </c>
      <c r="F31" s="209">
        <v>0</v>
      </c>
      <c r="G31" s="212"/>
      <c r="H31" s="146"/>
      <c r="I31" s="118"/>
    </row>
    <row r="32" spans="1:9" ht="26.25" customHeight="1">
      <c r="A32" s="139"/>
      <c r="B32" s="211" t="s">
        <v>127</v>
      </c>
      <c r="C32" s="211" t="s">
        <v>54</v>
      </c>
      <c r="D32" s="211"/>
      <c r="E32" s="208" t="s">
        <v>54</v>
      </c>
      <c r="F32" s="209">
        <v>0</v>
      </c>
      <c r="G32" s="212"/>
      <c r="H32" s="146"/>
      <c r="I32" s="128" t="s">
        <v>144</v>
      </c>
    </row>
    <row r="33" spans="1:9" ht="21.75" customHeight="1">
      <c r="A33" s="139"/>
      <c r="B33" s="213" t="s">
        <v>128</v>
      </c>
      <c r="C33" s="211" t="s">
        <v>54</v>
      </c>
      <c r="D33" s="211"/>
      <c r="E33" s="208" t="s">
        <v>54</v>
      </c>
      <c r="F33" s="209">
        <v>31983.61</v>
      </c>
      <c r="G33" s="212"/>
      <c r="H33" s="146"/>
      <c r="I33" s="128"/>
    </row>
    <row r="34" spans="1:8" ht="27.75" customHeight="1">
      <c r="A34" s="139"/>
      <c r="B34" s="213" t="s">
        <v>129</v>
      </c>
      <c r="C34" s="211" t="s">
        <v>54</v>
      </c>
      <c r="D34" s="211"/>
      <c r="E34" s="208" t="s">
        <v>54</v>
      </c>
      <c r="F34" s="209">
        <v>0</v>
      </c>
      <c r="G34" s="212"/>
      <c r="H34" s="146"/>
    </row>
    <row r="35" spans="1:8" ht="24" customHeight="1">
      <c r="A35" s="139"/>
      <c r="B35" s="213" t="s">
        <v>130</v>
      </c>
      <c r="C35" s="211" t="s">
        <v>54</v>
      </c>
      <c r="D35" s="211"/>
      <c r="E35" s="208" t="s">
        <v>54</v>
      </c>
      <c r="F35" s="209">
        <v>0</v>
      </c>
      <c r="G35" s="212"/>
      <c r="H35" s="146"/>
    </row>
    <row r="36" spans="1:9" ht="42.75" customHeight="1">
      <c r="A36" s="139"/>
      <c r="B36" s="211" t="s">
        <v>131</v>
      </c>
      <c r="C36" s="211" t="s">
        <v>54</v>
      </c>
      <c r="D36" s="211"/>
      <c r="E36" s="208" t="s">
        <v>54</v>
      </c>
      <c r="F36" s="209">
        <v>0</v>
      </c>
      <c r="G36" s="212"/>
      <c r="H36" s="146"/>
      <c r="I36" s="147" t="s">
        <v>88</v>
      </c>
    </row>
    <row r="37" spans="1:9" ht="18.75" customHeight="1">
      <c r="A37" s="139"/>
      <c r="B37" s="213" t="s">
        <v>132</v>
      </c>
      <c r="C37" s="211" t="s">
        <v>54</v>
      </c>
      <c r="D37" s="211"/>
      <c r="E37" s="208" t="s">
        <v>54</v>
      </c>
      <c r="F37" s="209">
        <v>0</v>
      </c>
      <c r="G37" s="212"/>
      <c r="H37" s="146"/>
      <c r="I37" s="147" t="s">
        <v>89</v>
      </c>
    </row>
    <row r="38" spans="1:9" ht="22.5" customHeight="1">
      <c r="A38" s="139"/>
      <c r="B38" s="213" t="s">
        <v>133</v>
      </c>
      <c r="C38" s="211" t="s">
        <v>54</v>
      </c>
      <c r="D38" s="211"/>
      <c r="E38" s="208" t="s">
        <v>54</v>
      </c>
      <c r="F38" s="209">
        <v>0</v>
      </c>
      <c r="G38" s="212"/>
      <c r="H38" s="146"/>
      <c r="I38" s="148"/>
    </row>
    <row r="39" spans="1:9" ht="22.5" customHeight="1">
      <c r="A39" s="139"/>
      <c r="B39" s="213" t="s">
        <v>134</v>
      </c>
      <c r="C39" s="211" t="s">
        <v>54</v>
      </c>
      <c r="D39" s="211"/>
      <c r="E39" s="208" t="s">
        <v>54</v>
      </c>
      <c r="F39" s="209">
        <v>30749.02</v>
      </c>
      <c r="G39" s="212"/>
      <c r="H39" s="146"/>
      <c r="I39" s="148"/>
    </row>
    <row r="40" spans="1:8" ht="29.25" customHeight="1">
      <c r="A40" s="139"/>
      <c r="B40" s="213" t="s">
        <v>135</v>
      </c>
      <c r="C40" s="211" t="s">
        <v>54</v>
      </c>
      <c r="D40" s="211"/>
      <c r="E40" s="208" t="s">
        <v>54</v>
      </c>
      <c r="F40" s="209">
        <v>0</v>
      </c>
      <c r="G40" s="212"/>
      <c r="H40" s="146"/>
    </row>
    <row r="41" spans="1:8" ht="18" customHeight="1" hidden="1">
      <c r="A41" s="139"/>
      <c r="B41" s="211" t="s">
        <v>78</v>
      </c>
      <c r="C41" s="211" t="s">
        <v>54</v>
      </c>
      <c r="D41" s="211"/>
      <c r="E41" s="208" t="s">
        <v>54</v>
      </c>
      <c r="F41" s="209"/>
      <c r="G41" s="212"/>
      <c r="H41" s="146"/>
    </row>
    <row r="42" spans="1:9" ht="18" customHeight="1">
      <c r="A42" s="139"/>
      <c r="B42" s="213" t="s">
        <v>136</v>
      </c>
      <c r="C42" s="211" t="s">
        <v>54</v>
      </c>
      <c r="D42" s="211"/>
      <c r="E42" s="208" t="s">
        <v>54</v>
      </c>
      <c r="F42" s="209">
        <v>0</v>
      </c>
      <c r="G42" s="212"/>
      <c r="H42" s="146"/>
      <c r="I42" s="118"/>
    </row>
    <row r="43" spans="1:8" ht="18.75" customHeight="1">
      <c r="A43" s="139"/>
      <c r="B43" s="213" t="s">
        <v>137</v>
      </c>
      <c r="C43" s="211" t="s">
        <v>54</v>
      </c>
      <c r="D43" s="211"/>
      <c r="E43" s="208" t="s">
        <v>54</v>
      </c>
      <c r="F43" s="209">
        <v>0</v>
      </c>
      <c r="G43" s="212"/>
      <c r="H43" s="149"/>
    </row>
    <row r="44" spans="1:9" ht="18.75" customHeight="1">
      <c r="A44" s="139"/>
      <c r="B44" s="213" t="s">
        <v>138</v>
      </c>
      <c r="C44" s="211" t="s">
        <v>54</v>
      </c>
      <c r="D44" s="211"/>
      <c r="E44" s="208" t="s">
        <v>54</v>
      </c>
      <c r="F44" s="209">
        <v>0</v>
      </c>
      <c r="G44" s="212"/>
      <c r="H44" s="150"/>
      <c r="I44" s="118"/>
    </row>
    <row r="45" spans="1:10" ht="28.5" customHeight="1">
      <c r="A45" s="139"/>
      <c r="B45" s="213" t="s">
        <v>139</v>
      </c>
      <c r="C45" s="211" t="s">
        <v>54</v>
      </c>
      <c r="D45" s="211"/>
      <c r="E45" s="208" t="s">
        <v>54</v>
      </c>
      <c r="F45" s="209">
        <v>0</v>
      </c>
      <c r="G45" s="212"/>
      <c r="H45" s="150"/>
      <c r="J45" s="118"/>
    </row>
    <row r="46" spans="1:10" s="154" customFormat="1" ht="29.25" customHeight="1" thickBot="1">
      <c r="A46" s="151"/>
      <c r="B46" s="215" t="s">
        <v>94</v>
      </c>
      <c r="C46" s="216" t="s">
        <v>54</v>
      </c>
      <c r="D46" s="217"/>
      <c r="E46" s="208" t="s">
        <v>54</v>
      </c>
      <c r="F46" s="218">
        <v>0</v>
      </c>
      <c r="G46" s="217"/>
      <c r="H46" s="152"/>
      <c r="I46" s="153"/>
      <c r="J46" s="143"/>
    </row>
    <row r="47" spans="1:10" s="154" customFormat="1" ht="29.25" customHeight="1" thickBot="1">
      <c r="A47" s="155"/>
      <c r="B47" s="219" t="s">
        <v>100</v>
      </c>
      <c r="C47" s="216" t="s">
        <v>54</v>
      </c>
      <c r="D47" s="220"/>
      <c r="E47" s="226" t="s">
        <v>54</v>
      </c>
      <c r="F47" s="218">
        <v>0</v>
      </c>
      <c r="G47" s="220"/>
      <c r="H47" s="152"/>
      <c r="I47" s="156"/>
      <c r="J47" s="143"/>
    </row>
    <row r="48" spans="1:10" s="154" customFormat="1" ht="29.25" customHeight="1" thickBot="1">
      <c r="A48" s="225"/>
      <c r="B48" s="231" t="s">
        <v>150</v>
      </c>
      <c r="C48" s="211" t="s">
        <v>54</v>
      </c>
      <c r="D48" s="212"/>
      <c r="E48" s="211"/>
      <c r="F48" s="214">
        <v>188090.46</v>
      </c>
      <c r="G48" s="212"/>
      <c r="H48" s="152"/>
      <c r="I48" s="232" t="s">
        <v>140</v>
      </c>
      <c r="J48" s="143"/>
    </row>
    <row r="49" spans="1:11" s="114" customFormat="1" ht="24" customHeight="1" thickBot="1">
      <c r="A49" s="157" t="s">
        <v>11</v>
      </c>
      <c r="B49" s="227" t="s">
        <v>55</v>
      </c>
      <c r="C49" s="228">
        <f>'Доходи сп.ф.'!D18</f>
        <v>4077165.13</v>
      </c>
      <c r="D49" s="229">
        <f>'Доходи сп.ф.'!E18</f>
        <v>60742.92</v>
      </c>
      <c r="E49" s="229">
        <f>'Доходи сп.ф.'!E17</f>
        <v>0</v>
      </c>
      <c r="F49" s="229">
        <f>F27+F28+F29+F30+F31+F32+F33+F34+F35+F36+F37+F38+F39+F40+F42+F43+F44+F45+F46+F47+F48</f>
        <v>250823.09</v>
      </c>
      <c r="G49" s="230">
        <f>C49+D49+E49-F49</f>
        <v>3887084.96</v>
      </c>
      <c r="H49" s="158"/>
      <c r="I49" s="159"/>
      <c r="J49" s="160"/>
      <c r="K49" s="161"/>
    </row>
    <row r="50" spans="1:10" s="114" customFormat="1" ht="16.5" customHeight="1" thickBot="1">
      <c r="A50" s="162"/>
      <c r="B50" s="163" t="s">
        <v>145</v>
      </c>
      <c r="C50" s="163">
        <f>'Доходи сп.ф.'!D46</f>
        <v>0.16</v>
      </c>
      <c r="D50" s="163">
        <f>'Доходи сп.ф.'!E46</f>
        <v>3107.29</v>
      </c>
      <c r="E50" s="164">
        <v>0</v>
      </c>
      <c r="F50" s="165">
        <v>0</v>
      </c>
      <c r="G50" s="166">
        <f>C50+D50+E50-F50</f>
        <v>3107.45</v>
      </c>
      <c r="H50" s="167"/>
      <c r="I50" s="168"/>
      <c r="J50" s="160"/>
    </row>
    <row r="51" spans="1:11" s="114" customFormat="1" ht="19.5" thickBot="1">
      <c r="A51" s="169" t="s">
        <v>8</v>
      </c>
      <c r="B51" s="101" t="s">
        <v>60</v>
      </c>
      <c r="C51" s="101">
        <f>C7+C8+C9+C11+C13+C14+C15+C49+C50</f>
        <v>5025973.98</v>
      </c>
      <c r="D51" s="101">
        <f>D7+D8+D9+D11+D13+D14+D15+D49+D50</f>
        <v>1112814.7499999998</v>
      </c>
      <c r="E51" s="101">
        <f>E49</f>
        <v>0</v>
      </c>
      <c r="F51" s="101">
        <f>F7+F8+F9+F11+F13+F14+F15+F49+F50</f>
        <v>1025534.8799999999</v>
      </c>
      <c r="G51" s="101">
        <f>C51+D51+E51-F51</f>
        <v>5113253.850000001</v>
      </c>
      <c r="H51" s="29"/>
      <c r="I51" s="161">
        <f>G7+G8+G9+G11+G13+G14+G15+G49+G50</f>
        <v>5113253.850000001</v>
      </c>
      <c r="J51" s="161">
        <f>G51-I51</f>
        <v>0</v>
      </c>
      <c r="K51" s="161"/>
    </row>
    <row r="52" spans="1:8" ht="30" customHeight="1" hidden="1">
      <c r="A52" s="257" t="s">
        <v>16</v>
      </c>
      <c r="B52" s="258"/>
      <c r="C52" s="258"/>
      <c r="D52" s="258"/>
      <c r="E52" s="258"/>
      <c r="F52" s="258"/>
      <c r="G52" s="258"/>
      <c r="H52" s="258"/>
    </row>
    <row r="53" spans="1:8" ht="18.75" customHeight="1" hidden="1">
      <c r="A53" s="256" t="s">
        <v>17</v>
      </c>
      <c r="B53" s="256"/>
      <c r="C53" s="170"/>
      <c r="D53" s="170"/>
      <c r="E53" s="170"/>
      <c r="F53" s="256" t="s">
        <v>18</v>
      </c>
      <c r="G53" s="256"/>
      <c r="H53" s="171"/>
    </row>
    <row r="54" spans="1:8" ht="39" customHeight="1" hidden="1" thickBot="1">
      <c r="A54" s="172"/>
      <c r="B54" s="173" t="s">
        <v>76</v>
      </c>
      <c r="C54" s="174">
        <v>0</v>
      </c>
      <c r="D54" s="174">
        <v>0</v>
      </c>
      <c r="E54" s="174"/>
      <c r="F54" s="175">
        <v>0</v>
      </c>
      <c r="G54" s="174">
        <v>0</v>
      </c>
      <c r="H54" s="175"/>
    </row>
    <row r="55" spans="1:8" ht="9.75" customHeight="1">
      <c r="A55" s="172"/>
      <c r="B55" s="172"/>
      <c r="C55" s="170"/>
      <c r="D55" s="170"/>
      <c r="E55" s="170"/>
      <c r="F55" s="172"/>
      <c r="G55" s="172"/>
      <c r="H55" s="171"/>
    </row>
    <row r="56" spans="1:8" ht="9.75" customHeight="1">
      <c r="A56" s="172"/>
      <c r="B56" s="172"/>
      <c r="C56" s="170"/>
      <c r="D56" s="170"/>
      <c r="E56" s="170"/>
      <c r="F56" s="172"/>
      <c r="G56" s="172"/>
      <c r="H56" s="171"/>
    </row>
    <row r="57" spans="2:8" s="114" customFormat="1" ht="15.75" customHeight="1">
      <c r="B57" s="110" t="s">
        <v>86</v>
      </c>
      <c r="C57" s="110"/>
      <c r="D57" s="107"/>
      <c r="E57" s="107"/>
      <c r="G57" s="107" t="s">
        <v>87</v>
      </c>
      <c r="H57" s="176"/>
    </row>
    <row r="58" spans="2:8" ht="12.75">
      <c r="B58" s="177"/>
      <c r="C58" s="177"/>
      <c r="D58" s="177"/>
      <c r="E58" s="177"/>
      <c r="F58" s="178"/>
      <c r="H58" s="177"/>
    </row>
    <row r="59" spans="3:9" ht="12.75">
      <c r="C59" s="118"/>
      <c r="D59" s="161"/>
      <c r="E59" s="161"/>
      <c r="F59" s="118"/>
      <c r="G59" s="179"/>
      <c r="H59" s="177"/>
      <c r="I59" s="118"/>
    </row>
    <row r="60" spans="3:10" ht="12.75">
      <c r="C60" s="180"/>
      <c r="D60" s="168"/>
      <c r="E60" s="168"/>
      <c r="G60" s="179"/>
      <c r="H60" s="181"/>
      <c r="I60" s="118"/>
      <c r="J60" s="118"/>
    </row>
    <row r="61" spans="4:7" ht="12.75">
      <c r="D61" s="180"/>
      <c r="E61" s="180"/>
      <c r="G61" s="118"/>
    </row>
    <row r="62" spans="3:8" ht="12.75">
      <c r="C62" s="180"/>
      <c r="H62" s="177"/>
    </row>
    <row r="63" spans="4:8" ht="12.75">
      <c r="D63" s="180"/>
      <c r="E63" s="180"/>
      <c r="G63" s="180"/>
      <c r="H63" s="181"/>
    </row>
  </sheetData>
  <sheetProtection/>
  <mergeCells count="8">
    <mergeCell ref="F1:G1"/>
    <mergeCell ref="F2:G2"/>
    <mergeCell ref="A3:G3"/>
    <mergeCell ref="F53:G53"/>
    <mergeCell ref="A53:B53"/>
    <mergeCell ref="A52:H52"/>
    <mergeCell ref="A6:F6"/>
    <mergeCell ref="A10:F10"/>
  </mergeCells>
  <printOptions horizontalCentered="1"/>
  <pageMargins left="0.15748031496062992" right="0.1968503937007874" top="0.15748031496062992" bottom="0.15748031496062992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Rada</cp:lastModifiedBy>
  <cp:lastPrinted>2018-04-23T12:54:14Z</cp:lastPrinted>
  <dcterms:created xsi:type="dcterms:W3CDTF">2005-02-17T12:47:23Z</dcterms:created>
  <dcterms:modified xsi:type="dcterms:W3CDTF">2018-05-05T10:38:11Z</dcterms:modified>
  <cp:category/>
  <cp:version/>
  <cp:contentType/>
  <cp:contentStatus/>
</cp:coreProperties>
</file>