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Мол, 12-2 " sheetId="4" r:id="rId1"/>
  </sheets>
  <calcPr calcId="114210"/>
</workbook>
</file>

<file path=xl/calcChain.xml><?xml version="1.0" encoding="utf-8"?>
<calcChain xmlns="http://schemas.openxmlformats.org/spreadsheetml/2006/main">
  <c r="H59" i="4"/>
  <c r="I59"/>
  <c r="H60"/>
  <c r="I60"/>
  <c r="H61"/>
  <c r="I61"/>
  <c r="H62"/>
  <c r="I62"/>
  <c r="H63"/>
  <c r="I63"/>
  <c r="H64"/>
  <c r="I64"/>
  <c r="G65"/>
  <c r="H65"/>
  <c r="I65"/>
  <c r="H66"/>
  <c r="I66"/>
  <c r="H67"/>
  <c r="I67"/>
  <c r="H68"/>
  <c r="I68"/>
  <c r="H69"/>
  <c r="I69"/>
  <c r="I70"/>
  <c r="H71"/>
  <c r="I71"/>
  <c r="I72"/>
  <c r="I74"/>
  <c r="I75"/>
  <c r="I76"/>
  <c r="I77"/>
  <c r="I78"/>
  <c r="G70"/>
  <c r="G72"/>
  <c r="H72"/>
  <c r="H75"/>
  <c r="H76"/>
  <c r="H77"/>
  <c r="H78"/>
  <c r="G75"/>
  <c r="G76"/>
  <c r="G77"/>
  <c r="G78"/>
  <c r="H70"/>
  <c r="H18"/>
  <c r="I18"/>
  <c r="H17"/>
  <c r="I17"/>
  <c r="H16"/>
  <c r="I16"/>
  <c r="H15"/>
  <c r="I15"/>
  <c r="H23"/>
  <c r="I23"/>
  <c r="H19"/>
  <c r="I19"/>
  <c r="H20"/>
  <c r="I20"/>
  <c r="G21"/>
  <c r="H21"/>
  <c r="I21"/>
  <c r="H22"/>
  <c r="I22"/>
  <c r="H24"/>
  <c r="I24"/>
  <c r="H25"/>
  <c r="I25"/>
  <c r="I26"/>
  <c r="H27"/>
  <c r="I27"/>
  <c r="I28"/>
  <c r="I30"/>
  <c r="I31"/>
  <c r="I32"/>
  <c r="I33"/>
  <c r="I34"/>
  <c r="H26"/>
  <c r="H28"/>
  <c r="H31"/>
  <c r="H32"/>
  <c r="H33"/>
  <c r="H34"/>
  <c r="G26"/>
  <c r="G28"/>
  <c r="G31"/>
  <c r="G32"/>
  <c r="G33"/>
  <c r="G34"/>
</calcChain>
</file>

<file path=xl/sharedStrings.xml><?xml version="1.0" encoding="utf-8"?>
<sst xmlns="http://schemas.openxmlformats.org/spreadsheetml/2006/main" count="120" uniqueCount="51">
  <si>
    <t>РОЗРАХУНОК</t>
  </si>
  <si>
    <t>Одиниця</t>
  </si>
  <si>
    <t>Сума</t>
  </si>
  <si>
    <t xml:space="preserve">Сума </t>
  </si>
  <si>
    <t>Сума витрат</t>
  </si>
  <si>
    <t>Статті витрат</t>
  </si>
  <si>
    <t>виміру</t>
  </si>
  <si>
    <t>витрат</t>
  </si>
  <si>
    <t>витрат за</t>
  </si>
  <si>
    <t>за місяць на</t>
  </si>
  <si>
    <t>місяць</t>
  </si>
  <si>
    <t xml:space="preserve">  Прямі витрати:</t>
  </si>
  <si>
    <t>1.Теплопостачання</t>
  </si>
  <si>
    <t>грн.</t>
  </si>
  <si>
    <t>2.Електроенергія</t>
  </si>
  <si>
    <t>3.Газопостачання</t>
  </si>
  <si>
    <t>4.Вода-стоки</t>
  </si>
  <si>
    <t>5.Матеріали</t>
  </si>
  <si>
    <t>6.Заробітна плата</t>
  </si>
  <si>
    <t>7.Нарахування на зарплату</t>
  </si>
  <si>
    <t>8.Поточний ремонт</t>
  </si>
  <si>
    <t xml:space="preserve">  Всього витрат по собівартості:</t>
  </si>
  <si>
    <t>осіб</t>
  </si>
  <si>
    <t>Рентабельність 8%</t>
  </si>
  <si>
    <t>Вартість без ПДВ</t>
  </si>
  <si>
    <t xml:space="preserve">ПДВ 20% </t>
  </si>
  <si>
    <t>Вартість з ПДВ</t>
  </si>
  <si>
    <t>за рік</t>
  </si>
  <si>
    <t>9.Профдезинфекція</t>
  </si>
  <si>
    <t>10.Інші витрати</t>
  </si>
  <si>
    <t>11.Амортизація</t>
  </si>
  <si>
    <t>12. Разом прямих витрат:</t>
  </si>
  <si>
    <t xml:space="preserve">13.Накладні витрати </t>
  </si>
  <si>
    <t>рік</t>
  </si>
  <si>
    <t>1 ліжко-місце</t>
  </si>
  <si>
    <t>Собівартість 1 ліжко-місця</t>
  </si>
  <si>
    <t>Кількість ліжко-місць</t>
  </si>
  <si>
    <t>один м2</t>
  </si>
  <si>
    <t>Кількість м2</t>
  </si>
  <si>
    <t>Собівартість 1 м2</t>
  </si>
  <si>
    <t>ВСТАНОВЛЕНО</t>
  </si>
  <si>
    <t>Рішенням виконавчого комітету</t>
  </si>
  <si>
    <t>Боярської міської ради</t>
  </si>
  <si>
    <t>№ ____ від "___"___________2015р.</t>
  </si>
  <si>
    <t xml:space="preserve">                  КП "БГВУЖКГ"   по вул.Молодіжна 12/2 </t>
  </si>
  <si>
    <t>планової квартплати в гуртожитку</t>
  </si>
  <si>
    <t xml:space="preserve"> КП "БГВУЖКГ" по вул.Молодіжна 12/2  4-й пов.</t>
  </si>
  <si>
    <t xml:space="preserve">         планова вартості квартирної плати  одного ліжко-місця в гуртожитку </t>
  </si>
  <si>
    <t>В. о. начальника КП"БГВУЖКГ"                                                           О. В. Соловей</t>
  </si>
  <si>
    <t>Начальник ПЕВ                                                                                      Г.І.Козакевич</t>
  </si>
  <si>
    <t>В. о. начальника КП"БГВУЖКГ"                                                            О. В. Соловей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</si>
</sst>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10"/>
      <name val="Calibri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0" fontId="2" fillId="0" borderId="10" xfId="0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7" xfId="0" applyFont="1" applyBorder="1"/>
    <xf numFmtId="0" fontId="2" fillId="0" borderId="8" xfId="0" applyFont="1" applyBorder="1"/>
    <xf numFmtId="0" fontId="1" fillId="0" borderId="10" xfId="0" applyFont="1" applyFill="1" applyBorder="1"/>
    <xf numFmtId="0" fontId="1" fillId="0" borderId="13" xfId="0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2" fontId="6" fillId="0" borderId="13" xfId="0" applyNumberFormat="1" applyFont="1" applyFill="1" applyBorder="1" applyAlignment="1">
      <alignment horizontal="center"/>
    </xf>
    <xf numFmtId="2" fontId="6" fillId="0" borderId="13" xfId="0" applyNumberFormat="1" applyFont="1" applyBorder="1" applyAlignment="1">
      <alignment horizontal="center"/>
    </xf>
    <xf numFmtId="10" fontId="0" fillId="0" borderId="0" xfId="0" applyNumberFormat="1"/>
    <xf numFmtId="0" fontId="5" fillId="0" borderId="13" xfId="0" applyFont="1" applyBorder="1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1" xfId="0" applyFont="1" applyFill="1" applyBorder="1"/>
    <xf numFmtId="0" fontId="2" fillId="0" borderId="12" xfId="0" applyFont="1" applyFill="1" applyBorder="1"/>
    <xf numFmtId="0" fontId="6" fillId="0" borderId="13" xfId="0" applyFont="1" applyFill="1" applyBorder="1" applyAlignment="1">
      <alignment horizontal="center"/>
    </xf>
    <xf numFmtId="0" fontId="3" fillId="0" borderId="10" xfId="0" applyFont="1" applyFill="1" applyBorder="1"/>
    <xf numFmtId="0" fontId="3" fillId="0" borderId="11" xfId="0" applyFont="1" applyFill="1" applyBorder="1"/>
    <xf numFmtId="0" fontId="3" fillId="0" borderId="12" xfId="0" applyFont="1" applyFill="1" applyBorder="1"/>
    <xf numFmtId="0" fontId="3" fillId="0" borderId="13" xfId="0" applyFont="1" applyFill="1" applyBorder="1" applyAlignment="1">
      <alignment horizontal="center"/>
    </xf>
    <xf numFmtId="2" fontId="3" fillId="0" borderId="13" xfId="0" applyNumberFormat="1" applyFont="1" applyFill="1" applyBorder="1" applyAlignment="1">
      <alignment horizontal="center"/>
    </xf>
    <xf numFmtId="0" fontId="1" fillId="0" borderId="11" xfId="0" applyFont="1" applyFill="1" applyBorder="1"/>
    <xf numFmtId="0" fontId="1" fillId="0" borderId="12" xfId="0" applyFont="1" applyFill="1" applyBorder="1"/>
    <xf numFmtId="2" fontId="1" fillId="0" borderId="13" xfId="0" applyNumberFormat="1" applyFont="1" applyFill="1" applyBorder="1" applyAlignment="1">
      <alignment horizontal="center"/>
    </xf>
    <xf numFmtId="0" fontId="2" fillId="0" borderId="7" xfId="0" applyFont="1" applyFill="1" applyBorder="1"/>
    <xf numFmtId="0" fontId="2" fillId="0" borderId="8" xfId="0" applyFont="1" applyFill="1" applyBorder="1"/>
    <xf numFmtId="0" fontId="1" fillId="0" borderId="0" xfId="0" applyFont="1" applyFill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83"/>
  <sheetViews>
    <sheetView tabSelected="1" topLeftCell="A55" workbookViewId="0">
      <selection activeCell="G16" sqref="G16"/>
    </sheetView>
  </sheetViews>
  <sheetFormatPr defaultRowHeight="15"/>
  <cols>
    <col min="5" max="5" width="16.7109375" customWidth="1"/>
    <col min="6" max="6" width="11.28515625" customWidth="1"/>
    <col min="7" max="7" width="16.140625" customWidth="1"/>
    <col min="8" max="8" width="13.42578125" customWidth="1"/>
    <col min="9" max="9" width="16.42578125" customWidth="1"/>
    <col min="11" max="11" width="11" customWidth="1"/>
  </cols>
  <sheetData>
    <row r="2" spans="2:9" ht="15.75">
      <c r="B2" s="43"/>
      <c r="C2" s="44"/>
      <c r="D2" s="44"/>
      <c r="E2" s="44"/>
      <c r="F2" s="44"/>
      <c r="G2" s="44"/>
      <c r="H2" s="44" t="s">
        <v>40</v>
      </c>
      <c r="I2" s="44"/>
    </row>
    <row r="3" spans="2:9" ht="15.75">
      <c r="B3" s="43"/>
      <c r="C3" s="44"/>
      <c r="D3" s="44"/>
      <c r="E3" s="44"/>
      <c r="F3" s="44"/>
      <c r="G3" s="44" t="s">
        <v>41</v>
      </c>
      <c r="H3" s="44"/>
      <c r="I3" s="44"/>
    </row>
    <row r="4" spans="2:9" ht="15.75">
      <c r="B4" s="43"/>
      <c r="C4" s="44"/>
      <c r="D4" s="44"/>
      <c r="E4" s="44"/>
      <c r="F4" s="44"/>
      <c r="G4" s="44" t="s">
        <v>42</v>
      </c>
      <c r="H4" s="44"/>
      <c r="I4" s="44"/>
    </row>
    <row r="5" spans="2:9" ht="15.75">
      <c r="B5" s="43"/>
      <c r="C5" s="44"/>
      <c r="D5" s="44"/>
      <c r="E5" s="44"/>
      <c r="F5" s="44"/>
      <c r="G5" s="44" t="s">
        <v>43</v>
      </c>
      <c r="H5" s="44"/>
      <c r="I5" s="44"/>
    </row>
    <row r="6" spans="2:9" ht="15.75">
      <c r="B6" s="43"/>
      <c r="C6" s="44"/>
      <c r="D6" s="44"/>
      <c r="E6" s="44"/>
      <c r="F6" s="44"/>
      <c r="G6" s="44"/>
      <c r="H6" s="44"/>
      <c r="I6" s="44"/>
    </row>
    <row r="7" spans="2:9" ht="15.75">
      <c r="B7" s="43"/>
      <c r="C7" s="69" t="s">
        <v>0</v>
      </c>
      <c r="D7" s="69"/>
      <c r="E7" s="69"/>
      <c r="F7" s="69"/>
      <c r="G7" s="69"/>
      <c r="H7" s="69"/>
      <c r="I7" s="69"/>
    </row>
    <row r="8" spans="2:9" ht="15.75">
      <c r="B8" s="43"/>
      <c r="C8" s="69" t="s">
        <v>47</v>
      </c>
      <c r="D8" s="69"/>
      <c r="E8" s="69"/>
      <c r="F8" s="69"/>
      <c r="G8" s="69"/>
      <c r="H8" s="69"/>
      <c r="I8" s="69"/>
    </row>
    <row r="9" spans="2:9" ht="15.75">
      <c r="B9" s="43"/>
      <c r="C9" s="69" t="s">
        <v>44</v>
      </c>
      <c r="D9" s="69"/>
      <c r="E9" s="69"/>
      <c r="F9" s="69"/>
      <c r="G9" s="69"/>
      <c r="H9" s="69"/>
      <c r="I9" s="69"/>
    </row>
    <row r="10" spans="2:9" ht="15.75">
      <c r="B10" s="43"/>
      <c r="C10" s="45"/>
      <c r="D10" s="45"/>
      <c r="E10" s="45"/>
      <c r="F10" s="45"/>
      <c r="G10" s="45"/>
      <c r="H10" s="45"/>
      <c r="I10" s="45"/>
    </row>
    <row r="11" spans="2:9" ht="15.75">
      <c r="B11" s="43"/>
      <c r="C11" s="46"/>
      <c r="D11" s="47"/>
      <c r="E11" s="48"/>
      <c r="F11" s="49" t="s">
        <v>1</v>
      </c>
      <c r="G11" s="49" t="s">
        <v>2</v>
      </c>
      <c r="H11" s="49" t="s">
        <v>3</v>
      </c>
      <c r="I11" s="49" t="s">
        <v>4</v>
      </c>
    </row>
    <row r="12" spans="2:9" ht="15.75">
      <c r="B12" s="43"/>
      <c r="C12" s="70" t="s">
        <v>5</v>
      </c>
      <c r="D12" s="71"/>
      <c r="E12" s="72"/>
      <c r="F12" s="50" t="s">
        <v>6</v>
      </c>
      <c r="G12" s="50" t="s">
        <v>7</v>
      </c>
      <c r="H12" s="50" t="s">
        <v>8</v>
      </c>
      <c r="I12" s="50" t="s">
        <v>9</v>
      </c>
    </row>
    <row r="13" spans="2:9" ht="15.75">
      <c r="B13" s="43"/>
      <c r="C13" s="51"/>
      <c r="D13" s="52"/>
      <c r="E13" s="53"/>
      <c r="F13" s="54"/>
      <c r="G13" s="54" t="s">
        <v>27</v>
      </c>
      <c r="H13" s="54" t="s">
        <v>10</v>
      </c>
      <c r="I13" s="54" t="s">
        <v>34</v>
      </c>
    </row>
    <row r="14" spans="2:9" ht="15.75">
      <c r="B14" s="43"/>
      <c r="C14" s="79" t="s">
        <v>11</v>
      </c>
      <c r="D14" s="80"/>
      <c r="E14" s="81"/>
      <c r="F14" s="55"/>
      <c r="G14" s="55"/>
      <c r="H14" s="55"/>
      <c r="I14" s="55"/>
    </row>
    <row r="15" spans="2:9" ht="15.75">
      <c r="B15" s="43"/>
      <c r="C15" s="28" t="s">
        <v>12</v>
      </c>
      <c r="D15" s="56"/>
      <c r="E15" s="57"/>
      <c r="F15" s="29" t="s">
        <v>13</v>
      </c>
      <c r="G15" s="35">
        <v>131743.92000000001</v>
      </c>
      <c r="H15" s="35">
        <f>G15/12</f>
        <v>10978.660000000002</v>
      </c>
      <c r="I15" s="35">
        <f>H15/147</f>
        <v>74.684761904761913</v>
      </c>
    </row>
    <row r="16" spans="2:9" ht="15.75">
      <c r="B16" s="43"/>
      <c r="C16" s="28" t="s">
        <v>14</v>
      </c>
      <c r="D16" s="56"/>
      <c r="E16" s="57"/>
      <c r="F16" s="29" t="s">
        <v>13</v>
      </c>
      <c r="G16" s="35">
        <v>66524.850000000006</v>
      </c>
      <c r="H16" s="35">
        <f>G16/12</f>
        <v>5543.7375000000002</v>
      </c>
      <c r="I16" s="35">
        <f>H16/85</f>
        <v>65.220441176470587</v>
      </c>
    </row>
    <row r="17" spans="2:15" ht="15.75">
      <c r="B17" s="43"/>
      <c r="C17" s="28" t="s">
        <v>15</v>
      </c>
      <c r="D17" s="56"/>
      <c r="E17" s="57"/>
      <c r="F17" s="29" t="s">
        <v>13</v>
      </c>
      <c r="G17" s="35">
        <v>9572.02</v>
      </c>
      <c r="H17" s="35">
        <f>G17/12</f>
        <v>797.66833333333341</v>
      </c>
      <c r="I17" s="35">
        <f>H17/85</f>
        <v>9.3843333333333341</v>
      </c>
    </row>
    <row r="18" spans="2:15" ht="15.75">
      <c r="B18" s="43"/>
      <c r="C18" s="28" t="s">
        <v>16</v>
      </c>
      <c r="D18" s="56"/>
      <c r="E18" s="57"/>
      <c r="F18" s="29" t="s">
        <v>13</v>
      </c>
      <c r="G18" s="35">
        <v>51332.160000000003</v>
      </c>
      <c r="H18" s="35">
        <f>G18/12</f>
        <v>4277.68</v>
      </c>
      <c r="I18" s="35">
        <f>H18/85</f>
        <v>50.325647058823535</v>
      </c>
    </row>
    <row r="19" spans="2:15" ht="15.75">
      <c r="B19" s="43"/>
      <c r="C19" s="28" t="s">
        <v>17</v>
      </c>
      <c r="D19" s="56"/>
      <c r="E19" s="57"/>
      <c r="F19" s="29" t="s">
        <v>13</v>
      </c>
      <c r="G19" s="58">
        <v>2887.81</v>
      </c>
      <c r="H19" s="35">
        <f t="shared" ref="H19:H25" si="0">G19/12</f>
        <v>240.65083333333334</v>
      </c>
      <c r="I19" s="35">
        <f>H19/G29</f>
        <v>1.6370804988662131</v>
      </c>
    </row>
    <row r="20" spans="2:15" ht="15.75">
      <c r="B20" s="43"/>
      <c r="C20" s="28" t="s">
        <v>18</v>
      </c>
      <c r="D20" s="56"/>
      <c r="E20" s="57"/>
      <c r="F20" s="29" t="s">
        <v>13</v>
      </c>
      <c r="G20" s="58">
        <v>140964.9</v>
      </c>
      <c r="H20" s="35">
        <f t="shared" si="0"/>
        <v>11747.074999999999</v>
      </c>
      <c r="I20" s="35">
        <f>H20/G29</f>
        <v>79.912074829931967</v>
      </c>
    </row>
    <row r="21" spans="2:15" ht="15.75">
      <c r="B21" s="43"/>
      <c r="C21" s="28" t="s">
        <v>19</v>
      </c>
      <c r="D21" s="56"/>
      <c r="E21" s="57"/>
      <c r="F21" s="29" t="s">
        <v>13</v>
      </c>
      <c r="G21" s="37">
        <f>G20*38.2/100</f>
        <v>53848.591800000009</v>
      </c>
      <c r="H21" s="35">
        <f t="shared" si="0"/>
        <v>4487.3826500000005</v>
      </c>
      <c r="I21" s="35">
        <f>H21/G29</f>
        <v>30.526412585034016</v>
      </c>
      <c r="M21" s="39"/>
    </row>
    <row r="22" spans="2:15" ht="15.75">
      <c r="B22" s="43"/>
      <c r="C22" s="28" t="s">
        <v>20</v>
      </c>
      <c r="D22" s="56"/>
      <c r="E22" s="57"/>
      <c r="F22" s="29" t="s">
        <v>13</v>
      </c>
      <c r="G22" s="58">
        <v>170368.7</v>
      </c>
      <c r="H22" s="35">
        <f t="shared" si="0"/>
        <v>14197.391666666668</v>
      </c>
      <c r="I22" s="35">
        <f>(H22/G29)/5</f>
        <v>19.316179138321996</v>
      </c>
    </row>
    <row r="23" spans="2:15" ht="15.75">
      <c r="B23" s="43"/>
      <c r="C23" s="28" t="s">
        <v>28</v>
      </c>
      <c r="D23" s="56"/>
      <c r="E23" s="57"/>
      <c r="F23" s="29" t="s">
        <v>13</v>
      </c>
      <c r="G23" s="29">
        <v>741.07</v>
      </c>
      <c r="H23" s="35">
        <f t="shared" si="0"/>
        <v>61.755833333333335</v>
      </c>
      <c r="I23" s="35">
        <f>H23/G29</f>
        <v>0.42010770975056688</v>
      </c>
    </row>
    <row r="24" spans="2:15" ht="15.75">
      <c r="B24" s="43"/>
      <c r="C24" s="28" t="s">
        <v>29</v>
      </c>
      <c r="D24" s="56"/>
      <c r="E24" s="57"/>
      <c r="F24" s="29" t="s">
        <v>13</v>
      </c>
      <c r="G24" s="37">
        <v>416.25</v>
      </c>
      <c r="H24" s="35">
        <f t="shared" si="0"/>
        <v>34.6875</v>
      </c>
      <c r="I24" s="35">
        <f>H24/G29</f>
        <v>0.23596938775510204</v>
      </c>
    </row>
    <row r="25" spans="2:15" ht="15.75">
      <c r="B25" s="43"/>
      <c r="C25" s="28" t="s">
        <v>30</v>
      </c>
      <c r="D25" s="56"/>
      <c r="E25" s="57"/>
      <c r="F25" s="29" t="s">
        <v>13</v>
      </c>
      <c r="G25" s="37">
        <v>4032.97</v>
      </c>
      <c r="H25" s="35">
        <f t="shared" si="0"/>
        <v>336.08083333333332</v>
      </c>
      <c r="I25" s="35">
        <f>H25/G29</f>
        <v>2.286264172335601</v>
      </c>
      <c r="O25" s="41"/>
    </row>
    <row r="26" spans="2:15" ht="15.75">
      <c r="B26" s="43"/>
      <c r="C26" s="59" t="s">
        <v>31</v>
      </c>
      <c r="D26" s="60"/>
      <c r="E26" s="61"/>
      <c r="F26" s="62"/>
      <c r="G26" s="63">
        <f>G15+G16+G17+G18+G19+G20+G21+G22+G24+G25</f>
        <v>631692.17180000001</v>
      </c>
      <c r="H26" s="63">
        <f>H15+H16+H17+H18+H19+H20+H21+H22+H24+H25</f>
        <v>52641.014316666675</v>
      </c>
      <c r="I26" s="63">
        <f>SUM(I15:I25)</f>
        <v>333.94927179538485</v>
      </c>
    </row>
    <row r="27" spans="2:15" ht="15.75">
      <c r="B27" s="43"/>
      <c r="C27" s="28" t="s">
        <v>32</v>
      </c>
      <c r="D27" s="56"/>
      <c r="E27" s="57"/>
      <c r="F27" s="29"/>
      <c r="G27" s="37">
        <v>94173.1</v>
      </c>
      <c r="H27" s="35">
        <f>G27/12</f>
        <v>7847.7583333333341</v>
      </c>
      <c r="I27" s="35">
        <f>H27/G29</f>
        <v>53.38611111111112</v>
      </c>
    </row>
    <row r="28" spans="2:15" ht="15.75">
      <c r="B28" s="43"/>
      <c r="C28" s="33" t="s">
        <v>21</v>
      </c>
      <c r="D28" s="64"/>
      <c r="E28" s="65"/>
      <c r="F28" s="34" t="s">
        <v>13</v>
      </c>
      <c r="G28" s="66">
        <f>G26+G27</f>
        <v>725865.27179999999</v>
      </c>
      <c r="H28" s="66">
        <f>H26+H27</f>
        <v>60488.772650000006</v>
      </c>
      <c r="I28" s="66">
        <f>I26+I27</f>
        <v>387.33538290649597</v>
      </c>
      <c r="N28" s="41"/>
    </row>
    <row r="29" spans="2:15" ht="15.75">
      <c r="B29" s="43"/>
      <c r="C29" s="28" t="s">
        <v>36</v>
      </c>
      <c r="D29" s="56"/>
      <c r="E29" s="57"/>
      <c r="F29" s="29" t="s">
        <v>22</v>
      </c>
      <c r="G29" s="29">
        <v>147</v>
      </c>
      <c r="H29" s="29"/>
      <c r="I29" s="29"/>
    </row>
    <row r="30" spans="2:15" ht="15.75">
      <c r="B30" s="43"/>
      <c r="C30" s="28" t="s">
        <v>35</v>
      </c>
      <c r="D30" s="56"/>
      <c r="E30" s="57"/>
      <c r="F30" s="29" t="s">
        <v>13</v>
      </c>
      <c r="G30" s="29"/>
      <c r="H30" s="29"/>
      <c r="I30" s="35">
        <f>I28</f>
        <v>387.33538290649597</v>
      </c>
    </row>
    <row r="31" spans="2:15" ht="15.75">
      <c r="B31" s="43"/>
      <c r="C31" s="28" t="s">
        <v>23</v>
      </c>
      <c r="D31" s="56"/>
      <c r="E31" s="57"/>
      <c r="F31" s="29" t="s">
        <v>13</v>
      </c>
      <c r="G31" s="35">
        <f>G28*0.08</f>
        <v>58069.221744000002</v>
      </c>
      <c r="H31" s="35">
        <f>H28*0.08</f>
        <v>4839.1018120000008</v>
      </c>
      <c r="I31" s="35">
        <f>I30*0.08</f>
        <v>30.986830632519677</v>
      </c>
    </row>
    <row r="32" spans="2:15" ht="15.75">
      <c r="B32" s="43"/>
      <c r="C32" s="30" t="s">
        <v>24</v>
      </c>
      <c r="D32" s="67"/>
      <c r="E32" s="68"/>
      <c r="F32" s="29" t="s">
        <v>13</v>
      </c>
      <c r="G32" s="35">
        <f>G28+G31</f>
        <v>783934.49354399997</v>
      </c>
      <c r="H32" s="35">
        <f>H28+H31</f>
        <v>65327.874462000007</v>
      </c>
      <c r="I32" s="35">
        <f>I30+I31</f>
        <v>418.32221353901565</v>
      </c>
    </row>
    <row r="33" spans="2:9" ht="15.75">
      <c r="B33" s="43"/>
      <c r="C33" s="30" t="s">
        <v>25</v>
      </c>
      <c r="D33" s="67"/>
      <c r="E33" s="68"/>
      <c r="F33" s="29" t="s">
        <v>13</v>
      </c>
      <c r="G33" s="35">
        <f>G32*0.2</f>
        <v>156786.8987088</v>
      </c>
      <c r="H33" s="35">
        <f>H32*0.2</f>
        <v>13065.574892400002</v>
      </c>
      <c r="I33" s="35">
        <f>I32*0.2</f>
        <v>83.664442707803133</v>
      </c>
    </row>
    <row r="34" spans="2:9" ht="15.75">
      <c r="B34" s="43"/>
      <c r="C34" s="33" t="s">
        <v>26</v>
      </c>
      <c r="D34" s="64"/>
      <c r="E34" s="65"/>
      <c r="F34" s="34" t="s">
        <v>13</v>
      </c>
      <c r="G34" s="66">
        <f>G32+G33</f>
        <v>940721.39225279994</v>
      </c>
      <c r="H34" s="66">
        <f>H32+H33</f>
        <v>78393.449354400014</v>
      </c>
      <c r="I34" s="66">
        <f>I32+I33</f>
        <v>501.98665624681877</v>
      </c>
    </row>
    <row r="35" spans="2:9" ht="15.75">
      <c r="B35" s="43"/>
      <c r="C35" s="45"/>
      <c r="D35" s="45"/>
      <c r="E35" s="45"/>
      <c r="F35" s="45"/>
      <c r="G35" s="45"/>
      <c r="H35" s="45"/>
      <c r="I35" s="45"/>
    </row>
    <row r="36" spans="2:9" ht="15.75">
      <c r="B36" s="43"/>
      <c r="C36" s="44" t="s">
        <v>48</v>
      </c>
      <c r="D36" s="44"/>
      <c r="E36" s="44"/>
      <c r="F36" s="44"/>
      <c r="G36" s="44"/>
      <c r="H36" s="44"/>
      <c r="I36" s="44"/>
    </row>
    <row r="37" spans="2:9" ht="15.75">
      <c r="B37" s="43"/>
      <c r="C37" s="44"/>
      <c r="D37" s="44"/>
      <c r="E37" s="44"/>
      <c r="F37" s="44"/>
      <c r="G37" s="44"/>
      <c r="H37" s="44"/>
      <c r="I37" s="44"/>
    </row>
    <row r="38" spans="2:9" ht="15.75">
      <c r="C38" s="44"/>
      <c r="D38" s="44"/>
      <c r="E38" s="44"/>
      <c r="F38" s="44"/>
      <c r="G38" s="44"/>
      <c r="H38" s="44"/>
      <c r="I38" s="44"/>
    </row>
    <row r="39" spans="2:9" ht="15.75">
      <c r="C39" s="44" t="s">
        <v>49</v>
      </c>
      <c r="D39" s="44"/>
      <c r="E39" s="44"/>
      <c r="F39" s="44"/>
      <c r="G39" s="44"/>
      <c r="H39" s="44"/>
      <c r="I39" s="44"/>
    </row>
    <row r="45" spans="2:9" ht="15.75">
      <c r="G45" s="1"/>
      <c r="H45" s="1" t="s">
        <v>40</v>
      </c>
      <c r="I45" s="1"/>
    </row>
    <row r="46" spans="2:9" ht="15.75">
      <c r="G46" s="1" t="s">
        <v>41</v>
      </c>
      <c r="H46" s="1"/>
      <c r="I46" s="1"/>
    </row>
    <row r="47" spans="2:9" ht="15.75">
      <c r="G47" s="1" t="s">
        <v>42</v>
      </c>
      <c r="H47" s="1"/>
      <c r="I47" s="1"/>
    </row>
    <row r="48" spans="2:9" ht="15.75">
      <c r="G48" s="1" t="s">
        <v>43</v>
      </c>
      <c r="H48" s="1"/>
      <c r="I48" s="1"/>
    </row>
    <row r="49" spans="3:9" ht="15.75">
      <c r="H49" s="42"/>
      <c r="I49" s="42"/>
    </row>
    <row r="50" spans="3:9" ht="15.75">
      <c r="G50" s="42"/>
      <c r="H50" s="42"/>
    </row>
    <row r="51" spans="3:9" ht="15.75">
      <c r="F51" s="42" t="s">
        <v>0</v>
      </c>
      <c r="G51" s="42"/>
      <c r="H51" s="42"/>
    </row>
    <row r="52" spans="3:9" ht="15.75">
      <c r="F52" s="42" t="s">
        <v>45</v>
      </c>
      <c r="G52" s="42"/>
      <c r="H52" s="42"/>
    </row>
    <row r="53" spans="3:9" ht="15.75">
      <c r="F53" s="42" t="s">
        <v>46</v>
      </c>
      <c r="G53" s="42"/>
      <c r="H53" s="42"/>
    </row>
    <row r="54" spans="3:9" ht="15.75">
      <c r="F54" s="42"/>
      <c r="G54" s="42"/>
      <c r="H54" s="42"/>
    </row>
    <row r="55" spans="3:9" ht="15.75">
      <c r="C55" s="3"/>
      <c r="D55" s="4"/>
      <c r="E55" s="5"/>
      <c r="F55" s="6" t="s">
        <v>1</v>
      </c>
      <c r="G55" s="6" t="s">
        <v>2</v>
      </c>
      <c r="H55" s="6" t="s">
        <v>3</v>
      </c>
      <c r="I55" s="6" t="s">
        <v>4</v>
      </c>
    </row>
    <row r="56" spans="3:9" ht="15.75">
      <c r="C56" s="73" t="s">
        <v>5</v>
      </c>
      <c r="D56" s="74"/>
      <c r="E56" s="75"/>
      <c r="F56" s="7" t="s">
        <v>6</v>
      </c>
      <c r="G56" s="7" t="s">
        <v>7</v>
      </c>
      <c r="H56" s="7" t="s">
        <v>8</v>
      </c>
      <c r="I56" s="7" t="s">
        <v>9</v>
      </c>
    </row>
    <row r="57" spans="3:9" ht="15.75">
      <c r="C57" s="8"/>
      <c r="D57" s="9"/>
      <c r="E57" s="10"/>
      <c r="F57" s="11"/>
      <c r="G57" s="11" t="s">
        <v>33</v>
      </c>
      <c r="H57" s="11" t="s">
        <v>10</v>
      </c>
      <c r="I57" s="11" t="s">
        <v>37</v>
      </c>
    </row>
    <row r="58" spans="3:9" ht="15.75">
      <c r="C58" s="76" t="s">
        <v>11</v>
      </c>
      <c r="D58" s="77"/>
      <c r="E58" s="78"/>
      <c r="F58" s="12"/>
      <c r="G58" s="12"/>
      <c r="H58" s="12"/>
      <c r="I58" s="12"/>
    </row>
    <row r="59" spans="3:9" ht="15.75">
      <c r="C59" s="13" t="s">
        <v>12</v>
      </c>
      <c r="D59" s="14"/>
      <c r="E59" s="15"/>
      <c r="F59" s="16" t="s">
        <v>13</v>
      </c>
      <c r="G59" s="17">
        <v>0</v>
      </c>
      <c r="H59" s="17">
        <f t="shared" ref="H59:H69" si="1">G59/12</f>
        <v>0</v>
      </c>
      <c r="I59" s="17">
        <f>H59/128</f>
        <v>0</v>
      </c>
    </row>
    <row r="60" spans="3:9" ht="15.75">
      <c r="C60" s="13" t="s">
        <v>14</v>
      </c>
      <c r="D60" s="14"/>
      <c r="E60" s="15"/>
      <c r="F60" s="16" t="s">
        <v>13</v>
      </c>
      <c r="G60" s="17">
        <v>0</v>
      </c>
      <c r="H60" s="17">
        <f t="shared" si="1"/>
        <v>0</v>
      </c>
      <c r="I60" s="17">
        <f>H60/128</f>
        <v>0</v>
      </c>
    </row>
    <row r="61" spans="3:9" ht="15.75">
      <c r="C61" s="13" t="s">
        <v>15</v>
      </c>
      <c r="D61" s="14"/>
      <c r="E61" s="15"/>
      <c r="F61" s="16" t="s">
        <v>13</v>
      </c>
      <c r="G61" s="17">
        <v>0</v>
      </c>
      <c r="H61" s="17">
        <f t="shared" si="1"/>
        <v>0</v>
      </c>
      <c r="I61" s="17">
        <f>H61/128</f>
        <v>0</v>
      </c>
    </row>
    <row r="62" spans="3:9" ht="15.75">
      <c r="C62" s="13" t="s">
        <v>16</v>
      </c>
      <c r="D62" s="14"/>
      <c r="E62" s="15"/>
      <c r="F62" s="16" t="s">
        <v>13</v>
      </c>
      <c r="G62" s="17">
        <v>0</v>
      </c>
      <c r="H62" s="17">
        <f t="shared" si="1"/>
        <v>0</v>
      </c>
      <c r="I62" s="17">
        <f>H62/128</f>
        <v>0</v>
      </c>
    </row>
    <row r="63" spans="3:9" ht="15.75">
      <c r="C63" s="13" t="s">
        <v>17</v>
      </c>
      <c r="D63" s="14"/>
      <c r="E63" s="15"/>
      <c r="F63" s="16" t="s">
        <v>13</v>
      </c>
      <c r="G63" s="40">
        <v>962.61</v>
      </c>
      <c r="H63" s="17">
        <f t="shared" si="1"/>
        <v>80.217500000000001</v>
      </c>
      <c r="I63" s="17">
        <f>H63/G73</f>
        <v>0.15235992402659068</v>
      </c>
    </row>
    <row r="64" spans="3:9" ht="15.75">
      <c r="C64" s="13" t="s">
        <v>18</v>
      </c>
      <c r="D64" s="14"/>
      <c r="E64" s="15"/>
      <c r="F64" s="16" t="s">
        <v>13</v>
      </c>
      <c r="G64" s="40">
        <v>46988.29</v>
      </c>
      <c r="H64" s="17">
        <f t="shared" si="1"/>
        <v>3915.6908333333336</v>
      </c>
      <c r="I64" s="17">
        <f>H64/G73</f>
        <v>7.4372095599873385</v>
      </c>
    </row>
    <row r="65" spans="3:9" ht="15.75">
      <c r="C65" s="13" t="s">
        <v>19</v>
      </c>
      <c r="D65" s="14"/>
      <c r="E65" s="15"/>
      <c r="F65" s="16" t="s">
        <v>13</v>
      </c>
      <c r="G65" s="36">
        <f>G64*38.2/100</f>
        <v>17949.52678</v>
      </c>
      <c r="H65" s="17">
        <f t="shared" si="1"/>
        <v>1495.7938983333333</v>
      </c>
      <c r="I65" s="17">
        <f>H65/G73</f>
        <v>2.8410140519151632</v>
      </c>
    </row>
    <row r="66" spans="3:9" ht="15.75">
      <c r="C66" s="13" t="s">
        <v>20</v>
      </c>
      <c r="D66" s="14"/>
      <c r="E66" s="15"/>
      <c r="F66" s="16" t="s">
        <v>13</v>
      </c>
      <c r="G66" s="40">
        <v>56789.58</v>
      </c>
      <c r="H66" s="17">
        <f t="shared" si="1"/>
        <v>4732.4650000000001</v>
      </c>
      <c r="I66" s="17">
        <f>(H66/G73)/5</f>
        <v>1.7977075023741691</v>
      </c>
    </row>
    <row r="67" spans="3:9" ht="15.75">
      <c r="C67" s="13" t="s">
        <v>28</v>
      </c>
      <c r="D67" s="14"/>
      <c r="E67" s="15"/>
      <c r="F67" s="16" t="s">
        <v>13</v>
      </c>
      <c r="G67" s="16">
        <v>247.03</v>
      </c>
      <c r="H67" s="17">
        <f t="shared" si="1"/>
        <v>20.585833333333333</v>
      </c>
      <c r="I67" s="17">
        <f>H67/G73</f>
        <v>3.9099398543842985E-2</v>
      </c>
    </row>
    <row r="68" spans="3:9" ht="15.75">
      <c r="C68" s="13" t="s">
        <v>29</v>
      </c>
      <c r="D68" s="14"/>
      <c r="E68" s="15"/>
      <c r="F68" s="16" t="s">
        <v>13</v>
      </c>
      <c r="G68" s="36">
        <v>138.75</v>
      </c>
      <c r="H68" s="17">
        <f t="shared" si="1"/>
        <v>11.5625</v>
      </c>
      <c r="I68" s="17">
        <f>H68/G73</f>
        <v>2.1961063627730294E-2</v>
      </c>
    </row>
    <row r="69" spans="3:9" ht="15.75">
      <c r="C69" s="13" t="s">
        <v>30</v>
      </c>
      <c r="D69" s="14"/>
      <c r="E69" s="15"/>
      <c r="F69" s="16" t="s">
        <v>13</v>
      </c>
      <c r="G69" s="36">
        <v>1344.32</v>
      </c>
      <c r="H69" s="17">
        <f t="shared" si="1"/>
        <v>112.02666666666666</v>
      </c>
      <c r="I69" s="17">
        <f>H69/G73</f>
        <v>0.21277619499841721</v>
      </c>
    </row>
    <row r="70" spans="3:9" ht="15.75">
      <c r="C70" s="18" t="s">
        <v>31</v>
      </c>
      <c r="D70" s="19"/>
      <c r="E70" s="20"/>
      <c r="F70" s="21"/>
      <c r="G70" s="22">
        <f>G59+G60+G61+G62+G63+G64+G65+G66+G68+G69</f>
        <v>124173.07678000002</v>
      </c>
      <c r="H70" s="22">
        <f>H59+H60+H61+H62+H63+H64+H65+H66+H68+H69</f>
        <v>10347.756398333333</v>
      </c>
      <c r="I70" s="22">
        <f>SUM(I59:I69)</f>
        <v>12.502127695473252</v>
      </c>
    </row>
    <row r="71" spans="3:9" ht="15.75">
      <c r="C71" s="13" t="s">
        <v>32</v>
      </c>
      <c r="D71" s="14"/>
      <c r="E71" s="15"/>
      <c r="F71" s="16"/>
      <c r="G71" s="38">
        <v>31391.03</v>
      </c>
      <c r="H71" s="17">
        <f>G71/12</f>
        <v>2615.9191666666666</v>
      </c>
      <c r="I71" s="17">
        <f>H71/G73</f>
        <v>4.9685074390629946</v>
      </c>
    </row>
    <row r="72" spans="3:9" ht="15.75">
      <c r="C72" s="23" t="s">
        <v>21</v>
      </c>
      <c r="D72" s="24"/>
      <c r="E72" s="25"/>
      <c r="F72" s="26" t="s">
        <v>13</v>
      </c>
      <c r="G72" s="27">
        <f>G70+G71</f>
        <v>155564.10678000003</v>
      </c>
      <c r="H72" s="27">
        <f>G72/12</f>
        <v>12963.675565000003</v>
      </c>
      <c r="I72" s="27">
        <f>I70+I71</f>
        <v>17.470635134536245</v>
      </c>
    </row>
    <row r="73" spans="3:9" ht="15.75">
      <c r="C73" s="28" t="s">
        <v>38</v>
      </c>
      <c r="D73" s="14"/>
      <c r="E73" s="15"/>
      <c r="F73" s="29" t="s">
        <v>22</v>
      </c>
      <c r="G73" s="16">
        <v>526.5</v>
      </c>
      <c r="H73" s="16"/>
      <c r="I73" s="16"/>
    </row>
    <row r="74" spans="3:9" ht="15.75">
      <c r="C74" s="28" t="s">
        <v>39</v>
      </c>
      <c r="D74" s="14"/>
      <c r="E74" s="15"/>
      <c r="F74" s="29" t="s">
        <v>13</v>
      </c>
      <c r="G74" s="16"/>
      <c r="H74" s="16"/>
      <c r="I74" s="17">
        <f>I72</f>
        <v>17.470635134536245</v>
      </c>
    </row>
    <row r="75" spans="3:9" ht="15.75">
      <c r="C75" s="28" t="s">
        <v>23</v>
      </c>
      <c r="D75" s="14"/>
      <c r="E75" s="15"/>
      <c r="F75" s="29" t="s">
        <v>13</v>
      </c>
      <c r="G75" s="17">
        <f>G72*0.08</f>
        <v>12445.128542400003</v>
      </c>
      <c r="H75" s="17">
        <f>H72*0.08</f>
        <v>1037.0940452000002</v>
      </c>
      <c r="I75" s="17">
        <f>I72*0.08</f>
        <v>1.3976508107628995</v>
      </c>
    </row>
    <row r="76" spans="3:9" ht="15.75">
      <c r="C76" s="30" t="s">
        <v>24</v>
      </c>
      <c r="D76" s="31"/>
      <c r="E76" s="32"/>
      <c r="F76" s="29" t="s">
        <v>13</v>
      </c>
      <c r="G76" s="17">
        <f>G72+G75</f>
        <v>168009.23532240003</v>
      </c>
      <c r="H76" s="17">
        <f>H72+H75</f>
        <v>14000.769610200003</v>
      </c>
      <c r="I76" s="17">
        <f>I74+I75</f>
        <v>18.868285945299146</v>
      </c>
    </row>
    <row r="77" spans="3:9" ht="15.75">
      <c r="C77" s="30" t="s">
        <v>25</v>
      </c>
      <c r="D77" s="31"/>
      <c r="E77" s="32"/>
      <c r="F77" s="29" t="s">
        <v>13</v>
      </c>
      <c r="G77" s="17">
        <f>G76*0.2</f>
        <v>33601.847064480004</v>
      </c>
      <c r="H77" s="17">
        <f>H76*0.2</f>
        <v>2800.1539220400009</v>
      </c>
      <c r="I77" s="17">
        <f>I76*0.2</f>
        <v>3.7736571890598292</v>
      </c>
    </row>
    <row r="78" spans="3:9" ht="15.75">
      <c r="C78" s="33" t="s">
        <v>26</v>
      </c>
      <c r="D78" s="24"/>
      <c r="E78" s="25"/>
      <c r="F78" s="34" t="s">
        <v>13</v>
      </c>
      <c r="G78" s="27">
        <f>G76+G77</f>
        <v>201611.08238688004</v>
      </c>
      <c r="H78" s="27">
        <f>H76+H77</f>
        <v>16800.923532240005</v>
      </c>
      <c r="I78" s="27">
        <f>I76+I77</f>
        <v>22.641943134358975</v>
      </c>
    </row>
    <row r="79" spans="3:9" ht="15.75">
      <c r="C79" s="2"/>
      <c r="D79" s="2"/>
      <c r="E79" s="2"/>
      <c r="F79" s="2"/>
      <c r="G79" s="2"/>
      <c r="H79" s="2"/>
      <c r="I79" s="2"/>
    </row>
    <row r="80" spans="3:9" ht="15.75">
      <c r="C80" s="1" t="s">
        <v>50</v>
      </c>
      <c r="D80" s="1"/>
      <c r="E80" s="1"/>
      <c r="F80" s="1"/>
      <c r="G80" s="1"/>
      <c r="H80" s="1"/>
      <c r="I80" s="1"/>
    </row>
    <row r="81" spans="3:9" ht="15.75">
      <c r="C81" s="1"/>
      <c r="D81" s="1"/>
      <c r="E81" s="1"/>
      <c r="F81" s="1"/>
      <c r="G81" s="1"/>
      <c r="H81" s="1"/>
      <c r="I81" s="1"/>
    </row>
    <row r="82" spans="3:9" ht="15.75">
      <c r="C82" s="1"/>
      <c r="D82" s="1"/>
      <c r="E82" s="1"/>
      <c r="F82" s="1"/>
      <c r="G82" s="1"/>
      <c r="H82" s="1"/>
      <c r="I82" s="1"/>
    </row>
    <row r="83" spans="3:9" ht="15.75">
      <c r="C83" s="1" t="s">
        <v>49</v>
      </c>
      <c r="D83" s="1"/>
      <c r="E83" s="1"/>
      <c r="F83" s="1"/>
      <c r="G83" s="1"/>
      <c r="H83" s="1"/>
      <c r="I83" s="1"/>
    </row>
  </sheetData>
  <mergeCells count="7">
    <mergeCell ref="C7:I7"/>
    <mergeCell ref="C9:I9"/>
    <mergeCell ref="C12:E12"/>
    <mergeCell ref="C56:E56"/>
    <mergeCell ref="C58:E58"/>
    <mergeCell ref="C8:I8"/>
    <mergeCell ref="C14:E14"/>
  </mergeCells>
  <phoneticPr fontId="4" type="noConversion"/>
  <pageMargins left="0.63" right="0.2" top="0.75" bottom="0.75" header="0.3" footer="0.3"/>
  <pageSetup paperSize="9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Мол, 12-2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2015-07-20T13:03:42Z</cp:lastPrinted>
  <dcterms:created xsi:type="dcterms:W3CDTF">2006-09-28T05:33:49Z</dcterms:created>
  <dcterms:modified xsi:type="dcterms:W3CDTF">2015-07-22T06:08:15Z</dcterms:modified>
</cp:coreProperties>
</file>