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Молодіжна, 12-2" sheetId="1" r:id="rId1"/>
    <sheet name="Пастернака, 68" sheetId="2" r:id="rId2"/>
  </sheets>
  <calcPr calcId="114210"/>
</workbook>
</file>

<file path=xl/calcChain.xml><?xml version="1.0" encoding="utf-8"?>
<calcChain xmlns="http://schemas.openxmlformats.org/spreadsheetml/2006/main">
  <c r="J29" i="2"/>
  <c r="I24"/>
  <c r="J24"/>
  <c r="J23"/>
  <c r="I22"/>
  <c r="J22"/>
  <c r="I19" i="1"/>
  <c r="J19"/>
  <c r="J18"/>
  <c r="J17"/>
  <c r="I21" i="2"/>
  <c r="J21"/>
  <c r="I23"/>
  <c r="I29"/>
  <c r="J25"/>
  <c r="J26"/>
  <c r="J27"/>
  <c r="J28"/>
  <c r="J30"/>
  <c r="J31"/>
  <c r="J32"/>
  <c r="J35"/>
  <c r="H30"/>
  <c r="I30"/>
  <c r="I32"/>
  <c r="I35"/>
  <c r="H32"/>
  <c r="H35"/>
  <c r="I18" i="1"/>
  <c r="I16"/>
  <c r="J16"/>
  <c r="I24"/>
  <c r="J24"/>
  <c r="I26"/>
  <c r="J26"/>
  <c r="J20"/>
  <c r="J21"/>
  <c r="J22"/>
  <c r="J23"/>
  <c r="J25"/>
  <c r="J27"/>
  <c r="J28"/>
  <c r="J29"/>
  <c r="J31"/>
  <c r="J32"/>
  <c r="I27"/>
  <c r="I29"/>
  <c r="I32"/>
  <c r="H27"/>
  <c r="H29"/>
  <c r="H32"/>
  <c r="I69"/>
  <c r="J69"/>
  <c r="I71"/>
  <c r="J71"/>
  <c r="J72"/>
  <c r="J74"/>
  <c r="J77"/>
  <c r="H72"/>
  <c r="H74"/>
  <c r="I74"/>
  <c r="I77"/>
  <c r="H77"/>
  <c r="J76"/>
  <c r="J78"/>
  <c r="I78"/>
  <c r="H78"/>
  <c r="H67"/>
  <c r="I61"/>
  <c r="J61"/>
  <c r="I62"/>
  <c r="J62"/>
  <c r="I63"/>
  <c r="J63"/>
  <c r="I64"/>
  <c r="J64"/>
  <c r="I65"/>
  <c r="J65"/>
  <c r="I66"/>
  <c r="J66"/>
  <c r="I67"/>
  <c r="J67"/>
  <c r="I68"/>
  <c r="J68"/>
  <c r="I70"/>
  <c r="J70"/>
  <c r="I73"/>
  <c r="J73"/>
  <c r="J79"/>
  <c r="J80"/>
  <c r="I79"/>
  <c r="I80"/>
  <c r="H79"/>
  <c r="H80"/>
  <c r="I72"/>
  <c r="I23"/>
  <c r="I17"/>
  <c r="I20"/>
  <c r="I21"/>
  <c r="H22"/>
  <c r="I22"/>
  <c r="I25"/>
  <c r="I28"/>
  <c r="J33"/>
  <c r="J34"/>
  <c r="J35"/>
  <c r="I33"/>
  <c r="I34"/>
  <c r="I35"/>
  <c r="H33"/>
  <c r="H34"/>
  <c r="H35"/>
  <c r="I28" i="2"/>
  <c r="H26"/>
  <c r="I26"/>
  <c r="I31"/>
  <c r="I25"/>
  <c r="I27"/>
  <c r="J34"/>
  <c r="J36"/>
  <c r="J37"/>
  <c r="J38"/>
  <c r="I36"/>
  <c r="I37"/>
  <c r="I38"/>
  <c r="H36"/>
  <c r="H37"/>
  <c r="H38"/>
</calcChain>
</file>

<file path=xl/sharedStrings.xml><?xml version="1.0" encoding="utf-8"?>
<sst xmlns="http://schemas.openxmlformats.org/spreadsheetml/2006/main" count="181" uniqueCount="65">
  <si>
    <t>РОЗРАХУНОК</t>
  </si>
  <si>
    <t>Одиниця</t>
  </si>
  <si>
    <t>Сума</t>
  </si>
  <si>
    <t xml:space="preserve">Сума </t>
  </si>
  <si>
    <t>Сума витрат</t>
  </si>
  <si>
    <t>Статті витрат</t>
  </si>
  <si>
    <t>виміру</t>
  </si>
  <si>
    <t>витрат</t>
  </si>
  <si>
    <t>витрат за</t>
  </si>
  <si>
    <t>за місяць на</t>
  </si>
  <si>
    <t>місяць</t>
  </si>
  <si>
    <t>одну особу</t>
  </si>
  <si>
    <t xml:space="preserve">  Прямі витрати:</t>
  </si>
  <si>
    <t>1.Теплопостачання</t>
  </si>
  <si>
    <t>грн.</t>
  </si>
  <si>
    <t>2.Електроенергія</t>
  </si>
  <si>
    <t>3.Газопостачання</t>
  </si>
  <si>
    <t>4.Вода-стоки</t>
  </si>
  <si>
    <t>5.Матеріали</t>
  </si>
  <si>
    <t>6.Заробітна плата</t>
  </si>
  <si>
    <t>7.Нарахування на зарплату</t>
  </si>
  <si>
    <t>8.Поточний ремонт</t>
  </si>
  <si>
    <t xml:space="preserve">  Всього витрат по собівартості:</t>
  </si>
  <si>
    <t>Кількість проживаючих</t>
  </si>
  <si>
    <t>осіб</t>
  </si>
  <si>
    <t>Собівартість проживання 1 особи</t>
  </si>
  <si>
    <t>Вартість без ПДВ</t>
  </si>
  <si>
    <t xml:space="preserve">ПДВ 20% </t>
  </si>
  <si>
    <t>Вартість з ПДВ</t>
  </si>
  <si>
    <t>за рік</t>
  </si>
  <si>
    <t>9.Профдезинфекція</t>
  </si>
  <si>
    <t>10.Інші витрати</t>
  </si>
  <si>
    <t>11.Амортизація</t>
  </si>
  <si>
    <t>12. Разом прямих витрат:</t>
  </si>
  <si>
    <t xml:space="preserve">13.Накладні витрати </t>
  </si>
  <si>
    <t>5.Заробітна плата</t>
  </si>
  <si>
    <t>6.Нарахування на зарплату</t>
  </si>
  <si>
    <t>7.Поточний ремонт</t>
  </si>
  <si>
    <t>8.Інші витрати</t>
  </si>
  <si>
    <t>9.Амортизація</t>
  </si>
  <si>
    <t>10. Разом прямих витрат:</t>
  </si>
  <si>
    <t xml:space="preserve">11.Накладні витрати </t>
  </si>
  <si>
    <t>рік</t>
  </si>
  <si>
    <t>1 ліжко-місце</t>
  </si>
  <si>
    <t>Собівартість 1 ліжко-місця</t>
  </si>
  <si>
    <t>Кількість ліжко-місць</t>
  </si>
  <si>
    <t>один м2</t>
  </si>
  <si>
    <t>Кількість м2</t>
  </si>
  <si>
    <t>Собівартість 1 м2</t>
  </si>
  <si>
    <t>ВСТАНОВЛЕНО</t>
  </si>
  <si>
    <t>Рішенням виконавчого комітету</t>
  </si>
  <si>
    <t>Боярської міської ради</t>
  </si>
  <si>
    <t>№ ____ від "___"___________2015р.</t>
  </si>
  <si>
    <t xml:space="preserve">            планової вартості постійного проживання  однієї особи в гуртожитку</t>
  </si>
  <si>
    <t xml:space="preserve">                                         КП "БГВУЖКГ"  по вул.Пастернака,68</t>
  </si>
  <si>
    <t xml:space="preserve">         планова вартості одного ліжко-місця в гуртожитку </t>
  </si>
  <si>
    <t xml:space="preserve"> КП "БГВУЖКГ" по вул.Молодіжна 12/2  4-й пов.</t>
  </si>
  <si>
    <t xml:space="preserve">для працівників комунальних підприємств та органів місцевого самоврядування </t>
  </si>
  <si>
    <t xml:space="preserve">              планової квартплати в гуртожитку</t>
  </si>
  <si>
    <t>Рентабельність 0%</t>
  </si>
  <si>
    <t xml:space="preserve">             КП "БГВУЖКГ"   по вул.Молодіжна 12/2 </t>
  </si>
  <si>
    <t>В. о. начальника КП"БГВУЖКГ"                                                            О. В. Соловей</t>
  </si>
  <si>
    <t>В. о. начальника КП"БГВУЖКГ"                                                           О. В. Соловей</t>
  </si>
  <si>
    <t>Начальник ПЕВ                                                                                      Г.І.Козакевич</t>
  </si>
  <si>
    <t>В. о. начальника КП"БГВУЖКГ"                                                          О. В. Соловей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</si>
</sst>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2" fillId="0" borderId="10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1" fillId="0" borderId="10" xfId="0" applyFont="1" applyFill="1" applyBorder="1"/>
    <xf numFmtId="0" fontId="1" fillId="0" borderId="13" xfId="0" applyFont="1" applyFill="1" applyBorder="1" applyAlignment="1">
      <alignment horizontal="center"/>
    </xf>
    <xf numFmtId="0" fontId="1" fillId="0" borderId="14" xfId="0" applyFont="1" applyBorder="1"/>
    <xf numFmtId="0" fontId="1" fillId="0" borderId="0" xfId="0" applyFont="1" applyBorder="1"/>
    <xf numFmtId="0" fontId="1" fillId="0" borderId="15" xfId="0" applyFont="1" applyBorder="1"/>
    <xf numFmtId="0" fontId="2" fillId="0" borderId="6" xfId="0" applyFont="1" applyBorder="1"/>
    <xf numFmtId="0" fontId="2" fillId="0" borderId="9" xfId="0" applyFont="1" applyBorder="1"/>
    <xf numFmtId="2" fontId="2" fillId="0" borderId="13" xfId="0" applyNumberFormat="1" applyFont="1" applyFill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2" fontId="6" fillId="0" borderId="13" xfId="0" applyNumberFormat="1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2" fontId="6" fillId="0" borderId="13" xfId="0" applyNumberFormat="1" applyFont="1" applyBorder="1" applyAlignment="1">
      <alignment horizontal="center"/>
    </xf>
    <xf numFmtId="10" fontId="0" fillId="0" borderId="0" xfId="0" applyNumberFormat="1"/>
    <xf numFmtId="0" fontId="5" fillId="0" borderId="13" xfId="0" applyFont="1" applyBorder="1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M85"/>
  <sheetViews>
    <sheetView topLeftCell="A61" workbookViewId="0">
      <selection activeCell="N36" sqref="N36"/>
    </sheetView>
  </sheetViews>
  <sheetFormatPr defaultRowHeight="15"/>
  <cols>
    <col min="6" max="6" width="17" customWidth="1"/>
    <col min="7" max="7" width="10.5703125" customWidth="1"/>
    <col min="8" max="8" width="12.85546875" customWidth="1"/>
    <col min="9" max="9" width="11.85546875" customWidth="1"/>
    <col min="10" max="10" width="14" customWidth="1"/>
    <col min="22" max="22" width="13" customWidth="1"/>
    <col min="23" max="23" width="11" customWidth="1"/>
    <col min="24" max="24" width="12.85546875" customWidth="1"/>
    <col min="25" max="25" width="12.5703125" customWidth="1"/>
    <col min="26" max="26" width="16.140625" customWidth="1"/>
    <col min="27" max="27" width="11.85546875" customWidth="1"/>
    <col min="28" max="28" width="11.140625" customWidth="1"/>
    <col min="29" max="29" width="12.5703125" customWidth="1"/>
  </cols>
  <sheetData>
    <row r="2" spans="4:10" ht="15.75">
      <c r="D2" s="1"/>
      <c r="E2" s="1"/>
      <c r="F2" s="1"/>
      <c r="G2" s="1"/>
      <c r="H2" s="1"/>
      <c r="I2" s="1" t="s">
        <v>49</v>
      </c>
      <c r="J2" s="1"/>
    </row>
    <row r="3" spans="4:10" ht="15.75">
      <c r="D3" s="1"/>
      <c r="E3" s="1"/>
      <c r="F3" s="1"/>
      <c r="G3" s="1"/>
      <c r="H3" s="1" t="s">
        <v>50</v>
      </c>
      <c r="I3" s="1"/>
      <c r="J3" s="1"/>
    </row>
    <row r="4" spans="4:10" ht="15.75">
      <c r="D4" s="1"/>
      <c r="E4" s="1"/>
      <c r="F4" s="1"/>
      <c r="G4" s="1"/>
      <c r="H4" s="1" t="s">
        <v>51</v>
      </c>
      <c r="I4" s="1"/>
      <c r="J4" s="1"/>
    </row>
    <row r="5" spans="4:10" ht="15.75">
      <c r="D5" s="1"/>
      <c r="E5" s="1"/>
      <c r="F5" s="1"/>
      <c r="G5" s="1"/>
      <c r="H5" s="1" t="s">
        <v>52</v>
      </c>
      <c r="I5" s="1"/>
      <c r="J5" s="1"/>
    </row>
    <row r="6" spans="4:10" ht="15.75">
      <c r="D6" s="1"/>
      <c r="E6" s="1"/>
      <c r="F6" s="1"/>
      <c r="G6" s="1"/>
      <c r="H6" s="1"/>
      <c r="I6" s="1"/>
      <c r="J6" s="1"/>
    </row>
    <row r="7" spans="4:10" ht="15.75">
      <c r="D7" s="58" t="s">
        <v>0</v>
      </c>
      <c r="E7" s="58"/>
      <c r="F7" s="58"/>
      <c r="G7" s="58"/>
      <c r="H7" s="58"/>
      <c r="I7" s="58"/>
      <c r="J7" s="58"/>
    </row>
    <row r="8" spans="4:10" ht="15.75">
      <c r="D8" s="58" t="s">
        <v>55</v>
      </c>
      <c r="E8" s="58"/>
      <c r="F8" s="58"/>
      <c r="G8" s="58"/>
      <c r="H8" s="58"/>
      <c r="I8" s="58"/>
      <c r="J8" s="58"/>
    </row>
    <row r="9" spans="4:10" ht="15.75">
      <c r="D9" s="58" t="s">
        <v>60</v>
      </c>
      <c r="E9" s="58"/>
      <c r="F9" s="58"/>
      <c r="G9" s="58"/>
      <c r="H9" s="58"/>
      <c r="I9" s="58"/>
      <c r="J9" s="58"/>
    </row>
    <row r="10" spans="4:10" ht="15.75">
      <c r="D10" s="50" t="s">
        <v>57</v>
      </c>
      <c r="E10" s="51"/>
      <c r="F10" s="51"/>
      <c r="G10" s="51"/>
      <c r="H10" s="50"/>
      <c r="I10" s="50"/>
      <c r="J10" s="50"/>
    </row>
    <row r="11" spans="4:10" ht="15.75">
      <c r="D11" s="50"/>
      <c r="E11" s="51"/>
      <c r="F11" s="51"/>
      <c r="G11" s="51"/>
      <c r="H11" s="50"/>
      <c r="I11" s="50"/>
      <c r="J11" s="50"/>
    </row>
    <row r="12" spans="4:10" ht="15.75">
      <c r="D12" s="3"/>
      <c r="E12" s="4"/>
      <c r="F12" s="5"/>
      <c r="G12" s="6" t="s">
        <v>1</v>
      </c>
      <c r="H12" s="6" t="s">
        <v>2</v>
      </c>
      <c r="I12" s="6" t="s">
        <v>3</v>
      </c>
      <c r="J12" s="6" t="s">
        <v>4</v>
      </c>
    </row>
    <row r="13" spans="4:10" ht="15.75">
      <c r="D13" s="55" t="s">
        <v>5</v>
      </c>
      <c r="E13" s="56"/>
      <c r="F13" s="57"/>
      <c r="G13" s="7" t="s">
        <v>6</v>
      </c>
      <c r="H13" s="7" t="s">
        <v>7</v>
      </c>
      <c r="I13" s="7" t="s">
        <v>8</v>
      </c>
      <c r="J13" s="7" t="s">
        <v>9</v>
      </c>
    </row>
    <row r="14" spans="4:10" ht="15.75">
      <c r="D14" s="8"/>
      <c r="E14" s="9"/>
      <c r="F14" s="10"/>
      <c r="G14" s="11"/>
      <c r="H14" s="11" t="s">
        <v>29</v>
      </c>
      <c r="I14" s="11" t="s">
        <v>10</v>
      </c>
      <c r="J14" s="11" t="s">
        <v>43</v>
      </c>
    </row>
    <row r="15" spans="4:10" ht="15.75">
      <c r="D15" s="52" t="s">
        <v>12</v>
      </c>
      <c r="E15" s="53"/>
      <c r="F15" s="54"/>
      <c r="G15" s="12"/>
      <c r="H15" s="12"/>
      <c r="I15" s="12"/>
      <c r="J15" s="12"/>
    </row>
    <row r="16" spans="4:10" ht="15.75">
      <c r="D16" s="13" t="s">
        <v>13</v>
      </c>
      <c r="E16" s="14"/>
      <c r="F16" s="15"/>
      <c r="G16" s="16" t="s">
        <v>14</v>
      </c>
      <c r="H16" s="17">
        <v>131743.92000000001</v>
      </c>
      <c r="I16" s="17">
        <f t="shared" ref="I16:I23" si="0">H16/12</f>
        <v>10978.660000000002</v>
      </c>
      <c r="J16" s="17">
        <f>I16/H30</f>
        <v>74.684761904761913</v>
      </c>
    </row>
    <row r="17" spans="4:13" ht="15.75">
      <c r="D17" s="13" t="s">
        <v>15</v>
      </c>
      <c r="E17" s="14"/>
      <c r="F17" s="15"/>
      <c r="G17" s="16" t="s">
        <v>14</v>
      </c>
      <c r="H17" s="17">
        <v>66524.850000000006</v>
      </c>
      <c r="I17" s="17">
        <f t="shared" si="0"/>
        <v>5543.7375000000002</v>
      </c>
      <c r="J17" s="17">
        <f>I17/85</f>
        <v>65.220441176470587</v>
      </c>
    </row>
    <row r="18" spans="4:13" ht="15.75">
      <c r="D18" s="13" t="s">
        <v>16</v>
      </c>
      <c r="E18" s="14"/>
      <c r="F18" s="15"/>
      <c r="G18" s="16" t="s">
        <v>14</v>
      </c>
      <c r="H18" s="17">
        <v>9572.02</v>
      </c>
      <c r="I18" s="17">
        <f t="shared" si="0"/>
        <v>797.66833333333341</v>
      </c>
      <c r="J18" s="17">
        <f>I18/85</f>
        <v>9.3843333333333341</v>
      </c>
    </row>
    <row r="19" spans="4:13" ht="15.75">
      <c r="D19" s="13" t="s">
        <v>17</v>
      </c>
      <c r="E19" s="14"/>
      <c r="F19" s="15"/>
      <c r="G19" s="16" t="s">
        <v>14</v>
      </c>
      <c r="H19" s="17">
        <v>51332.160000000003</v>
      </c>
      <c r="I19" s="17">
        <f t="shared" si="0"/>
        <v>4277.68</v>
      </c>
      <c r="J19" s="17">
        <f>I19/85</f>
        <v>50.325647058823535</v>
      </c>
    </row>
    <row r="20" spans="4:13" ht="15.75">
      <c r="D20" s="13" t="s">
        <v>18</v>
      </c>
      <c r="E20" s="14"/>
      <c r="F20" s="15"/>
      <c r="G20" s="16" t="s">
        <v>14</v>
      </c>
      <c r="H20" s="43">
        <v>2887.81</v>
      </c>
      <c r="I20" s="17">
        <f t="shared" si="0"/>
        <v>240.65083333333334</v>
      </c>
      <c r="J20" s="17">
        <f>I20/H30</f>
        <v>1.6370804988662131</v>
      </c>
    </row>
    <row r="21" spans="4:13" ht="15.75">
      <c r="D21" s="13" t="s">
        <v>19</v>
      </c>
      <c r="E21" s="14"/>
      <c r="F21" s="15"/>
      <c r="G21" s="16" t="s">
        <v>14</v>
      </c>
      <c r="H21" s="43">
        <v>140964.9</v>
      </c>
      <c r="I21" s="17">
        <f t="shared" si="0"/>
        <v>11747.074999999999</v>
      </c>
      <c r="J21" s="17">
        <f>I21/H30</f>
        <v>79.912074829931967</v>
      </c>
    </row>
    <row r="22" spans="4:13" ht="15.75">
      <c r="D22" s="13" t="s">
        <v>20</v>
      </c>
      <c r="E22" s="14"/>
      <c r="F22" s="15"/>
      <c r="G22" s="16" t="s">
        <v>14</v>
      </c>
      <c r="H22" s="44">
        <f>H21*38.2/100</f>
        <v>53848.591800000009</v>
      </c>
      <c r="I22" s="17">
        <f t="shared" si="0"/>
        <v>4487.3826500000005</v>
      </c>
      <c r="J22" s="17">
        <f>I22/H30</f>
        <v>30.526412585034016</v>
      </c>
      <c r="L22" s="45"/>
    </row>
    <row r="23" spans="4:13" ht="15.75">
      <c r="D23" s="13" t="s">
        <v>21</v>
      </c>
      <c r="E23" s="14"/>
      <c r="F23" s="15"/>
      <c r="G23" s="16" t="s">
        <v>14</v>
      </c>
      <c r="H23" s="43">
        <v>170368.7</v>
      </c>
      <c r="I23" s="17">
        <f t="shared" si="0"/>
        <v>14197.391666666668</v>
      </c>
      <c r="J23" s="17">
        <f>(I23/H30)/5</f>
        <v>19.316179138321996</v>
      </c>
    </row>
    <row r="24" spans="4:13" ht="15.75">
      <c r="D24" s="13" t="s">
        <v>30</v>
      </c>
      <c r="E24" s="14"/>
      <c r="F24" s="15"/>
      <c r="G24" s="16" t="s">
        <v>14</v>
      </c>
      <c r="H24" s="16">
        <v>741.07</v>
      </c>
      <c r="I24" s="17">
        <f>H24/12</f>
        <v>61.755833333333335</v>
      </c>
      <c r="J24" s="17">
        <f>I24/H30</f>
        <v>0.42010770975056688</v>
      </c>
    </row>
    <row r="25" spans="4:13" ht="15.75">
      <c r="D25" s="13" t="s">
        <v>31</v>
      </c>
      <c r="E25" s="14"/>
      <c r="F25" s="15"/>
      <c r="G25" s="16" t="s">
        <v>14</v>
      </c>
      <c r="H25" s="44">
        <v>416.25</v>
      </c>
      <c r="I25" s="17">
        <f>H25/12</f>
        <v>34.6875</v>
      </c>
      <c r="J25" s="17">
        <f>I25/H30</f>
        <v>0.23596938775510204</v>
      </c>
    </row>
    <row r="26" spans="4:13" ht="15.75">
      <c r="D26" s="13" t="s">
        <v>32</v>
      </c>
      <c r="E26" s="14"/>
      <c r="F26" s="15"/>
      <c r="G26" s="16" t="s">
        <v>14</v>
      </c>
      <c r="H26" s="44">
        <v>4032.97</v>
      </c>
      <c r="I26" s="17">
        <f>H26/12</f>
        <v>336.08083333333332</v>
      </c>
      <c r="J26" s="17">
        <f>I26/H30</f>
        <v>2.286264172335601</v>
      </c>
    </row>
    <row r="27" spans="4:13" ht="15.75">
      <c r="D27" s="18" t="s">
        <v>33</v>
      </c>
      <c r="E27" s="19"/>
      <c r="F27" s="20"/>
      <c r="G27" s="21"/>
      <c r="H27" s="22">
        <f>H16+H17+H18+H19+H20+H21+H22+H23+H25+H26</f>
        <v>631692.17180000001</v>
      </c>
      <c r="I27" s="22">
        <f>I16+I17+I18+I19+I20+I21+I22+I23+I25+I26</f>
        <v>52641.014316666675</v>
      </c>
      <c r="J27" s="22">
        <f>SUM(J16:J26)</f>
        <v>333.94927179538485</v>
      </c>
    </row>
    <row r="28" spans="4:13" ht="15.75">
      <c r="D28" s="13" t="s">
        <v>34</v>
      </c>
      <c r="E28" s="14"/>
      <c r="F28" s="15"/>
      <c r="G28" s="16"/>
      <c r="H28" s="44">
        <v>94173.1</v>
      </c>
      <c r="I28" s="17">
        <f>H28/12</f>
        <v>7847.7583333333341</v>
      </c>
      <c r="J28" s="17">
        <f>I28/H30</f>
        <v>53.38611111111112</v>
      </c>
    </row>
    <row r="29" spans="4:13" ht="15.75">
      <c r="D29" s="23" t="s">
        <v>22</v>
      </c>
      <c r="E29" s="24"/>
      <c r="F29" s="25"/>
      <c r="G29" s="26" t="s">
        <v>14</v>
      </c>
      <c r="H29" s="27">
        <f>H27+H28</f>
        <v>725865.27179999999</v>
      </c>
      <c r="I29" s="27">
        <f>I27+I28</f>
        <v>60488.772650000006</v>
      </c>
      <c r="J29" s="27">
        <f>J27+J28</f>
        <v>387.33538290649597</v>
      </c>
      <c r="M29" s="47"/>
    </row>
    <row r="30" spans="4:13" ht="15.75">
      <c r="D30" s="28" t="s">
        <v>45</v>
      </c>
      <c r="E30" s="14"/>
      <c r="F30" s="15"/>
      <c r="G30" s="29" t="s">
        <v>24</v>
      </c>
      <c r="H30" s="16">
        <v>147</v>
      </c>
      <c r="I30" s="16"/>
      <c r="J30" s="16"/>
    </row>
    <row r="31" spans="4:13" ht="15.75">
      <c r="D31" s="28" t="s">
        <v>44</v>
      </c>
      <c r="E31" s="14"/>
      <c r="F31" s="15"/>
      <c r="G31" s="29" t="s">
        <v>14</v>
      </c>
      <c r="H31" s="16"/>
      <c r="I31" s="16"/>
      <c r="J31" s="17">
        <f>J29</f>
        <v>387.33538290649597</v>
      </c>
    </row>
    <row r="32" spans="4:13" ht="15.75">
      <c r="D32" s="28" t="s">
        <v>59</v>
      </c>
      <c r="E32" s="14"/>
      <c r="F32" s="15"/>
      <c r="G32" s="29" t="s">
        <v>14</v>
      </c>
      <c r="H32" s="17">
        <f>H29*0</f>
        <v>0</v>
      </c>
      <c r="I32" s="17">
        <f>I29*0</f>
        <v>0</v>
      </c>
      <c r="J32" s="17">
        <f>J31*0</f>
        <v>0</v>
      </c>
    </row>
    <row r="33" spans="4:10" ht="15.75">
      <c r="D33" s="30" t="s">
        <v>26</v>
      </c>
      <c r="E33" s="31"/>
      <c r="F33" s="32"/>
      <c r="G33" s="29" t="s">
        <v>14</v>
      </c>
      <c r="H33" s="17">
        <f>H29+H32</f>
        <v>725865.27179999999</v>
      </c>
      <c r="I33" s="17">
        <f>I29+I32</f>
        <v>60488.772650000006</v>
      </c>
      <c r="J33" s="17">
        <f>J31+J32</f>
        <v>387.33538290649597</v>
      </c>
    </row>
    <row r="34" spans="4:10" ht="15.75">
      <c r="D34" s="30" t="s">
        <v>27</v>
      </c>
      <c r="E34" s="31"/>
      <c r="F34" s="32"/>
      <c r="G34" s="29" t="s">
        <v>14</v>
      </c>
      <c r="H34" s="17">
        <f>H33*0.2</f>
        <v>145173.05436000001</v>
      </c>
      <c r="I34" s="17">
        <f>I33*0.2</f>
        <v>12097.754530000002</v>
      </c>
      <c r="J34" s="17">
        <f>J33*0.2</f>
        <v>77.467076581299196</v>
      </c>
    </row>
    <row r="35" spans="4:10" ht="15.75">
      <c r="D35" s="33" t="s">
        <v>28</v>
      </c>
      <c r="E35" s="24"/>
      <c r="F35" s="25"/>
      <c r="G35" s="34" t="s">
        <v>14</v>
      </c>
      <c r="H35" s="27">
        <f>H33+H34</f>
        <v>871038.32615999994</v>
      </c>
      <c r="I35" s="27">
        <f>I33+I34</f>
        <v>72586.527180000005</v>
      </c>
      <c r="J35" s="27">
        <f>J33+J34</f>
        <v>464.80245948779515</v>
      </c>
    </row>
    <row r="36" spans="4:10" ht="15.75">
      <c r="D36" s="2"/>
      <c r="E36" s="2"/>
      <c r="F36" s="2"/>
      <c r="G36" s="2"/>
      <c r="H36" s="2"/>
      <c r="I36" s="2"/>
      <c r="J36" s="2"/>
    </row>
    <row r="37" spans="4:10" ht="15.75">
      <c r="D37" s="1" t="s">
        <v>61</v>
      </c>
      <c r="E37" s="1"/>
      <c r="F37" s="1"/>
      <c r="G37" s="1"/>
      <c r="H37" s="1"/>
      <c r="I37" s="1"/>
      <c r="J37" s="1"/>
    </row>
    <row r="38" spans="4:10" ht="15.75">
      <c r="D38" s="1"/>
      <c r="E38" s="1"/>
      <c r="F38" s="1"/>
      <c r="G38" s="1"/>
      <c r="H38" s="1"/>
      <c r="I38" s="1"/>
      <c r="J38" s="1"/>
    </row>
    <row r="39" spans="4:10" ht="15.75">
      <c r="D39" s="1"/>
      <c r="E39" s="1"/>
      <c r="F39" s="1"/>
      <c r="G39" s="1"/>
      <c r="H39" s="1"/>
      <c r="I39" s="1"/>
      <c r="J39" s="1"/>
    </row>
    <row r="40" spans="4:10" ht="15.75">
      <c r="D40" s="1" t="s">
        <v>63</v>
      </c>
      <c r="E40" s="1"/>
      <c r="F40" s="1"/>
      <c r="G40" s="1"/>
      <c r="H40" s="1"/>
      <c r="I40" s="1"/>
      <c r="J40" s="1"/>
    </row>
    <row r="41" spans="4:10" ht="15.75">
      <c r="D41" s="1"/>
      <c r="E41" s="1"/>
      <c r="F41" s="1"/>
      <c r="G41" s="1"/>
      <c r="H41" s="1"/>
      <c r="I41" s="1"/>
      <c r="J41" s="1"/>
    </row>
    <row r="42" spans="4:10" ht="15.75">
      <c r="D42" s="1"/>
      <c r="E42" s="1"/>
      <c r="F42" s="1"/>
      <c r="G42" s="1"/>
      <c r="H42" s="1"/>
      <c r="I42" s="1"/>
      <c r="J42" s="1"/>
    </row>
    <row r="43" spans="4:10" ht="15.75">
      <c r="D43" s="1"/>
      <c r="E43" s="1"/>
      <c r="F43" s="1"/>
      <c r="G43" s="1"/>
      <c r="H43" s="1"/>
      <c r="I43" s="1"/>
      <c r="J43" s="1"/>
    </row>
    <row r="44" spans="4:10" ht="15.75">
      <c r="D44" s="1"/>
      <c r="E44" s="1"/>
      <c r="F44" s="1"/>
      <c r="G44" s="1"/>
      <c r="H44" s="1"/>
      <c r="I44" s="1"/>
      <c r="J44" s="1"/>
    </row>
    <row r="47" spans="4:10" ht="15.75">
      <c r="H47" s="1"/>
      <c r="I47" s="1" t="s">
        <v>49</v>
      </c>
      <c r="J47" s="1"/>
    </row>
    <row r="48" spans="4:10" ht="15.75">
      <c r="H48" s="1" t="s">
        <v>50</v>
      </c>
      <c r="I48" s="1"/>
      <c r="J48" s="1"/>
    </row>
    <row r="49" spans="4:12" ht="15.75">
      <c r="H49" s="1" t="s">
        <v>51</v>
      </c>
      <c r="I49" s="1"/>
      <c r="J49" s="1"/>
    </row>
    <row r="50" spans="4:12" ht="15.75">
      <c r="H50" s="1" t="s">
        <v>52</v>
      </c>
      <c r="I50" s="1"/>
      <c r="J50" s="1"/>
    </row>
    <row r="51" spans="4:12" ht="15.75">
      <c r="I51" s="48"/>
      <c r="J51" s="48"/>
    </row>
    <row r="52" spans="4:12" ht="15.75">
      <c r="D52" s="49"/>
      <c r="E52" s="49"/>
      <c r="F52" s="49"/>
      <c r="G52" s="50" t="s">
        <v>0</v>
      </c>
      <c r="H52" s="50"/>
      <c r="I52" s="50"/>
    </row>
    <row r="53" spans="4:12" ht="15.75">
      <c r="D53" s="49"/>
      <c r="E53" s="49"/>
      <c r="F53" s="50" t="s">
        <v>58</v>
      </c>
      <c r="G53" s="50"/>
      <c r="H53" s="50"/>
    </row>
    <row r="54" spans="4:12" ht="15.75">
      <c r="D54" s="49"/>
      <c r="E54" s="49"/>
      <c r="F54" s="50" t="s">
        <v>56</v>
      </c>
      <c r="G54" s="50"/>
      <c r="H54" s="50"/>
    </row>
    <row r="55" spans="4:12" ht="15.75">
      <c r="D55" s="50" t="s">
        <v>57</v>
      </c>
      <c r="E55" s="51"/>
      <c r="F55" s="51"/>
      <c r="G55" s="51"/>
      <c r="H55" s="50"/>
      <c r="I55" s="50"/>
      <c r="J55" s="50"/>
    </row>
    <row r="56" spans="4:12" ht="15.75">
      <c r="D56" s="50"/>
      <c r="E56" s="51"/>
      <c r="F56" s="51"/>
      <c r="G56" s="51"/>
      <c r="H56" s="50"/>
      <c r="I56" s="50"/>
      <c r="J56" s="50"/>
    </row>
    <row r="57" spans="4:12" ht="15.75">
      <c r="D57" s="3"/>
      <c r="E57" s="4"/>
      <c r="F57" s="5"/>
      <c r="G57" s="6" t="s">
        <v>1</v>
      </c>
      <c r="H57" s="6" t="s">
        <v>2</v>
      </c>
      <c r="I57" s="6" t="s">
        <v>3</v>
      </c>
      <c r="J57" s="6" t="s">
        <v>4</v>
      </c>
    </row>
    <row r="58" spans="4:12" ht="15.75">
      <c r="D58" s="55" t="s">
        <v>5</v>
      </c>
      <c r="E58" s="56"/>
      <c r="F58" s="57"/>
      <c r="G58" s="7" t="s">
        <v>6</v>
      </c>
      <c r="H58" s="7" t="s">
        <v>7</v>
      </c>
      <c r="I58" s="7" t="s">
        <v>8</v>
      </c>
      <c r="J58" s="7" t="s">
        <v>9</v>
      </c>
    </row>
    <row r="59" spans="4:12" ht="15.75">
      <c r="D59" s="8"/>
      <c r="E59" s="9"/>
      <c r="F59" s="10"/>
      <c r="G59" s="11"/>
      <c r="H59" s="11" t="s">
        <v>42</v>
      </c>
      <c r="I59" s="11" t="s">
        <v>10</v>
      </c>
      <c r="J59" s="11" t="s">
        <v>46</v>
      </c>
    </row>
    <row r="60" spans="4:12" ht="15.75">
      <c r="D60" s="52" t="s">
        <v>12</v>
      </c>
      <c r="E60" s="53"/>
      <c r="F60" s="54"/>
      <c r="G60" s="12"/>
      <c r="H60" s="12"/>
      <c r="I60" s="12"/>
      <c r="J60" s="12"/>
    </row>
    <row r="61" spans="4:12" ht="15.75">
      <c r="D61" s="13" t="s">
        <v>13</v>
      </c>
      <c r="E61" s="14"/>
      <c r="F61" s="15"/>
      <c r="G61" s="16" t="s">
        <v>14</v>
      </c>
      <c r="H61" s="17">
        <v>0</v>
      </c>
      <c r="I61" s="17">
        <f>H61/12</f>
        <v>0</v>
      </c>
      <c r="J61" s="17">
        <f>I61/128</f>
        <v>0</v>
      </c>
    </row>
    <row r="62" spans="4:12" ht="15.75">
      <c r="D62" s="13" t="s">
        <v>15</v>
      </c>
      <c r="E62" s="14"/>
      <c r="F62" s="15"/>
      <c r="G62" s="16" t="s">
        <v>14</v>
      </c>
      <c r="H62" s="17">
        <v>0</v>
      </c>
      <c r="I62" s="17">
        <f>H62/12</f>
        <v>0</v>
      </c>
      <c r="J62" s="17">
        <f>I62/128</f>
        <v>0</v>
      </c>
    </row>
    <row r="63" spans="4:12" ht="15.75">
      <c r="D63" s="13" t="s">
        <v>16</v>
      </c>
      <c r="E63" s="14"/>
      <c r="F63" s="15"/>
      <c r="G63" s="16" t="s">
        <v>14</v>
      </c>
      <c r="H63" s="17">
        <v>0</v>
      </c>
      <c r="I63" s="17">
        <f t="shared" ref="I63:I71" si="1">H63/12</f>
        <v>0</v>
      </c>
      <c r="J63" s="17">
        <f>I63/128</f>
        <v>0</v>
      </c>
      <c r="L63" s="45"/>
    </row>
    <row r="64" spans="4:12" ht="15.75">
      <c r="D64" s="13" t="s">
        <v>17</v>
      </c>
      <c r="E64" s="14"/>
      <c r="F64" s="15"/>
      <c r="G64" s="16" t="s">
        <v>14</v>
      </c>
      <c r="H64" s="17">
        <v>0</v>
      </c>
      <c r="I64" s="17">
        <f t="shared" si="1"/>
        <v>0</v>
      </c>
      <c r="J64" s="17">
        <f>I64/128</f>
        <v>0</v>
      </c>
    </row>
    <row r="65" spans="4:13" ht="15.75">
      <c r="D65" s="13" t="s">
        <v>18</v>
      </c>
      <c r="E65" s="14"/>
      <c r="F65" s="15"/>
      <c r="G65" s="16" t="s">
        <v>14</v>
      </c>
      <c r="H65" s="46">
        <v>962.61</v>
      </c>
      <c r="I65" s="17">
        <f t="shared" si="1"/>
        <v>80.217500000000001</v>
      </c>
      <c r="J65" s="17">
        <f>I65/H75</f>
        <v>0.15235992402659068</v>
      </c>
    </row>
    <row r="66" spans="4:13" ht="15.75">
      <c r="D66" s="13" t="s">
        <v>19</v>
      </c>
      <c r="E66" s="14"/>
      <c r="F66" s="15"/>
      <c r="G66" s="16" t="s">
        <v>14</v>
      </c>
      <c r="H66" s="46">
        <v>46988.29</v>
      </c>
      <c r="I66" s="17">
        <f t="shared" si="1"/>
        <v>3915.6908333333336</v>
      </c>
      <c r="J66" s="17">
        <f>I66/H75</f>
        <v>7.4372095599873385</v>
      </c>
    </row>
    <row r="67" spans="4:13" ht="15.75">
      <c r="D67" s="13" t="s">
        <v>20</v>
      </c>
      <c r="E67" s="14"/>
      <c r="F67" s="15"/>
      <c r="G67" s="16" t="s">
        <v>14</v>
      </c>
      <c r="H67" s="41">
        <f>H66*38.2/100</f>
        <v>17949.52678</v>
      </c>
      <c r="I67" s="17">
        <f t="shared" si="1"/>
        <v>1495.7938983333333</v>
      </c>
      <c r="J67" s="17">
        <f>I67/H75</f>
        <v>2.8410140519151632</v>
      </c>
    </row>
    <row r="68" spans="4:13" ht="15.75">
      <c r="D68" s="13" t="s">
        <v>21</v>
      </c>
      <c r="E68" s="14"/>
      <c r="F68" s="15"/>
      <c r="G68" s="16" t="s">
        <v>14</v>
      </c>
      <c r="H68" s="46">
        <v>56789.58</v>
      </c>
      <c r="I68" s="17">
        <f t="shared" si="1"/>
        <v>4732.4650000000001</v>
      </c>
      <c r="J68" s="17">
        <f>(I68/H75)/5</f>
        <v>1.7977075023741691</v>
      </c>
    </row>
    <row r="69" spans="4:13" ht="15.75">
      <c r="D69" s="13" t="s">
        <v>30</v>
      </c>
      <c r="E69" s="14"/>
      <c r="F69" s="15"/>
      <c r="G69" s="16" t="s">
        <v>14</v>
      </c>
      <c r="H69" s="16">
        <v>247.03</v>
      </c>
      <c r="I69" s="17">
        <f t="shared" si="1"/>
        <v>20.585833333333333</v>
      </c>
      <c r="J69" s="17">
        <f>I69/H75</f>
        <v>3.9099398543842985E-2</v>
      </c>
    </row>
    <row r="70" spans="4:13" ht="15.75">
      <c r="D70" s="13" t="s">
        <v>31</v>
      </c>
      <c r="E70" s="14"/>
      <c r="F70" s="15"/>
      <c r="G70" s="16" t="s">
        <v>14</v>
      </c>
      <c r="H70" s="41">
        <v>138.75</v>
      </c>
      <c r="I70" s="17">
        <f t="shared" si="1"/>
        <v>11.5625</v>
      </c>
      <c r="J70" s="17">
        <f>I70/H75</f>
        <v>2.1961063627730294E-2</v>
      </c>
    </row>
    <row r="71" spans="4:13" ht="15.75">
      <c r="D71" s="13" t="s">
        <v>32</v>
      </c>
      <c r="E71" s="14"/>
      <c r="F71" s="15"/>
      <c r="G71" s="16" t="s">
        <v>14</v>
      </c>
      <c r="H71" s="41">
        <v>1344.32</v>
      </c>
      <c r="I71" s="17">
        <f t="shared" si="1"/>
        <v>112.02666666666666</v>
      </c>
      <c r="J71" s="17">
        <f>I71/H75</f>
        <v>0.21277619499841721</v>
      </c>
    </row>
    <row r="72" spans="4:13" ht="15.75">
      <c r="D72" s="18" t="s">
        <v>33</v>
      </c>
      <c r="E72" s="19"/>
      <c r="F72" s="20"/>
      <c r="G72" s="21"/>
      <c r="H72" s="22">
        <f>H61+H62+H63+H64+H65+H66+H67+H68+H70+H71</f>
        <v>124173.07678000002</v>
      </c>
      <c r="I72" s="22">
        <f>I61+I62+I63+I64+I65+I66+I67+I68+I70+I71</f>
        <v>10347.756398333333</v>
      </c>
      <c r="J72" s="22">
        <f>SUM(J61:J71)</f>
        <v>12.502127695473252</v>
      </c>
      <c r="M72" s="47"/>
    </row>
    <row r="73" spans="4:13" ht="15.75">
      <c r="D73" s="13" t="s">
        <v>34</v>
      </c>
      <c r="E73" s="14"/>
      <c r="F73" s="15"/>
      <c r="G73" s="16"/>
      <c r="H73" s="44">
        <v>31391.03</v>
      </c>
      <c r="I73" s="17">
        <f>H73/12</f>
        <v>2615.9191666666666</v>
      </c>
      <c r="J73" s="17">
        <f>I73/H75</f>
        <v>4.9685074390629946</v>
      </c>
    </row>
    <row r="74" spans="4:13" ht="15.75">
      <c r="D74" s="23" t="s">
        <v>22</v>
      </c>
      <c r="E74" s="24"/>
      <c r="F74" s="25"/>
      <c r="G74" s="26" t="s">
        <v>14</v>
      </c>
      <c r="H74" s="27">
        <f>H72+H73</f>
        <v>155564.10678000003</v>
      </c>
      <c r="I74" s="27">
        <f>H74/12</f>
        <v>12963.675565000003</v>
      </c>
      <c r="J74" s="27">
        <f>J72+J73</f>
        <v>17.470635134536245</v>
      </c>
    </row>
    <row r="75" spans="4:13" ht="15.75">
      <c r="D75" s="28" t="s">
        <v>47</v>
      </c>
      <c r="E75" s="14"/>
      <c r="F75" s="15"/>
      <c r="G75" s="29" t="s">
        <v>24</v>
      </c>
      <c r="H75" s="16">
        <v>526.5</v>
      </c>
      <c r="I75" s="16"/>
      <c r="J75" s="16"/>
    </row>
    <row r="76" spans="4:13" ht="15.75">
      <c r="D76" s="28" t="s">
        <v>48</v>
      </c>
      <c r="E76" s="14"/>
      <c r="F76" s="15"/>
      <c r="G76" s="29" t="s">
        <v>14</v>
      </c>
      <c r="H76" s="16"/>
      <c r="I76" s="16"/>
      <c r="J76" s="17">
        <f>J74</f>
        <v>17.470635134536245</v>
      </c>
    </row>
    <row r="77" spans="4:13" ht="15.75">
      <c r="D77" s="28" t="s">
        <v>59</v>
      </c>
      <c r="E77" s="14"/>
      <c r="F77" s="15"/>
      <c r="G77" s="29" t="s">
        <v>14</v>
      </c>
      <c r="H77" s="17">
        <f>H74*0</f>
        <v>0</v>
      </c>
      <c r="I77" s="17">
        <f>I74*0</f>
        <v>0</v>
      </c>
      <c r="J77" s="17">
        <f>J74*0</f>
        <v>0</v>
      </c>
    </row>
    <row r="78" spans="4:13" ht="15.75">
      <c r="D78" s="30" t="s">
        <v>26</v>
      </c>
      <c r="E78" s="31"/>
      <c r="F78" s="32"/>
      <c r="G78" s="29" t="s">
        <v>14</v>
      </c>
      <c r="H78" s="17">
        <f>H74+H77</f>
        <v>155564.10678000003</v>
      </c>
      <c r="I78" s="17">
        <f>I74+I77</f>
        <v>12963.675565000003</v>
      </c>
      <c r="J78" s="17">
        <f>J76+J77</f>
        <v>17.470635134536245</v>
      </c>
    </row>
    <row r="79" spans="4:13" ht="15.75">
      <c r="D79" s="30" t="s">
        <v>27</v>
      </c>
      <c r="E79" s="31"/>
      <c r="F79" s="32"/>
      <c r="G79" s="29" t="s">
        <v>14</v>
      </c>
      <c r="H79" s="17">
        <f>H78*0.2</f>
        <v>31112.821356000008</v>
      </c>
      <c r="I79" s="17">
        <f>I78*0.2</f>
        <v>2592.7351130000006</v>
      </c>
      <c r="J79" s="17">
        <f>J78*0.2</f>
        <v>3.4941270269072491</v>
      </c>
    </row>
    <row r="80" spans="4:13" ht="15.75">
      <c r="D80" s="33" t="s">
        <v>28</v>
      </c>
      <c r="E80" s="24"/>
      <c r="F80" s="25"/>
      <c r="G80" s="34" t="s">
        <v>14</v>
      </c>
      <c r="H80" s="27">
        <f>H78+H79</f>
        <v>186676.92813600003</v>
      </c>
      <c r="I80" s="27">
        <f>I78+I79</f>
        <v>15556.410678000004</v>
      </c>
      <c r="J80" s="27">
        <f>J78+J79</f>
        <v>20.964762161443495</v>
      </c>
    </row>
    <row r="81" spans="4:10" ht="15.75">
      <c r="D81" s="2"/>
      <c r="E81" s="2"/>
      <c r="F81" s="2"/>
      <c r="G81" s="2"/>
      <c r="H81" s="2"/>
      <c r="I81" s="2"/>
      <c r="J81" s="2"/>
    </row>
    <row r="82" spans="4:10" ht="15.75">
      <c r="D82" s="1" t="s">
        <v>62</v>
      </c>
      <c r="E82" s="1"/>
      <c r="F82" s="1"/>
      <c r="G82" s="1"/>
      <c r="H82" s="1"/>
      <c r="I82" s="1"/>
      <c r="J82" s="1"/>
    </row>
    <row r="83" spans="4:10" ht="15.75">
      <c r="D83" s="1"/>
      <c r="E83" s="1"/>
      <c r="F83" s="1"/>
      <c r="G83" s="1"/>
      <c r="H83" s="1"/>
      <c r="I83" s="1"/>
      <c r="J83" s="1"/>
    </row>
    <row r="84" spans="4:10" ht="15.75">
      <c r="D84" s="1"/>
      <c r="E84" s="1"/>
      <c r="F84" s="1"/>
      <c r="G84" s="1"/>
      <c r="H84" s="1"/>
      <c r="I84" s="1"/>
      <c r="J84" s="1"/>
    </row>
    <row r="85" spans="4:10" ht="15.75">
      <c r="D85" s="1" t="s">
        <v>63</v>
      </c>
      <c r="E85" s="1"/>
      <c r="F85" s="1"/>
      <c r="G85" s="1"/>
      <c r="H85" s="1"/>
      <c r="I85" s="1"/>
      <c r="J85" s="1"/>
    </row>
  </sheetData>
  <mergeCells count="7">
    <mergeCell ref="D60:F60"/>
    <mergeCell ref="D58:F58"/>
    <mergeCell ref="D7:J7"/>
    <mergeCell ref="D8:J8"/>
    <mergeCell ref="D9:J9"/>
    <mergeCell ref="D15:F15"/>
    <mergeCell ref="D13:F13"/>
  </mergeCells>
  <phoneticPr fontId="4" type="noConversion"/>
  <pageMargins left="0.63" right="0.2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7:J43"/>
  <sheetViews>
    <sheetView tabSelected="1" workbookViewId="0">
      <selection activeCell="B54" sqref="B54"/>
    </sheetView>
  </sheetViews>
  <sheetFormatPr defaultRowHeight="15"/>
  <cols>
    <col min="6" max="6" width="17.28515625" customWidth="1"/>
    <col min="7" max="7" width="10.42578125" customWidth="1"/>
    <col min="8" max="8" width="14" customWidth="1"/>
    <col min="9" max="9" width="10" customWidth="1"/>
    <col min="10" max="10" width="14.7109375" customWidth="1"/>
  </cols>
  <sheetData>
    <row r="7" spans="4:10" ht="15.75">
      <c r="D7" s="1"/>
      <c r="E7" s="1"/>
      <c r="F7" s="1"/>
      <c r="G7" s="1"/>
      <c r="H7" s="1"/>
      <c r="I7" s="1" t="s">
        <v>49</v>
      </c>
      <c r="J7" s="1"/>
    </row>
    <row r="8" spans="4:10" ht="15.75">
      <c r="D8" s="1"/>
      <c r="E8" s="1"/>
      <c r="F8" s="1"/>
      <c r="G8" s="1"/>
      <c r="H8" s="1" t="s">
        <v>50</v>
      </c>
      <c r="I8" s="1"/>
      <c r="J8" s="1"/>
    </row>
    <row r="9" spans="4:10" ht="15.75">
      <c r="D9" s="1"/>
      <c r="E9" s="1"/>
      <c r="F9" s="1"/>
      <c r="G9" s="1"/>
      <c r="H9" s="1" t="s">
        <v>51</v>
      </c>
      <c r="I9" s="1"/>
      <c r="J9" s="1"/>
    </row>
    <row r="10" spans="4:10" ht="15.75">
      <c r="D10" s="1"/>
      <c r="E10" s="1"/>
      <c r="F10" s="1"/>
      <c r="G10" s="1"/>
      <c r="H10" s="1" t="s">
        <v>52</v>
      </c>
      <c r="I10" s="1"/>
      <c r="J10" s="1"/>
    </row>
    <row r="11" spans="4:10" ht="15.75">
      <c r="D11" s="1"/>
      <c r="E11" s="1"/>
      <c r="F11" s="1"/>
      <c r="G11" s="1"/>
      <c r="H11" s="1"/>
      <c r="I11" s="1"/>
      <c r="J11" s="1"/>
    </row>
    <row r="12" spans="4:10" ht="15.75">
      <c r="D12" s="1"/>
      <c r="E12" s="1"/>
      <c r="G12" s="1" t="s">
        <v>0</v>
      </c>
      <c r="H12" s="1"/>
      <c r="I12" s="1"/>
      <c r="J12" s="1"/>
    </row>
    <row r="13" spans="4:10" ht="15.75">
      <c r="D13" s="1" t="s">
        <v>53</v>
      </c>
      <c r="E13" s="1"/>
      <c r="F13" s="1"/>
      <c r="G13" s="1"/>
      <c r="H13" s="1"/>
      <c r="I13" s="1"/>
      <c r="J13" s="1"/>
    </row>
    <row r="14" spans="4:10" ht="15.75">
      <c r="D14" s="1" t="s">
        <v>54</v>
      </c>
      <c r="E14" s="1"/>
      <c r="F14" s="1"/>
      <c r="G14" s="1"/>
      <c r="H14" s="1"/>
      <c r="I14" s="1"/>
      <c r="J14" s="1"/>
    </row>
    <row r="15" spans="4:10" ht="15.75">
      <c r="D15" s="50" t="s">
        <v>57</v>
      </c>
      <c r="E15" s="51"/>
      <c r="F15" s="51"/>
      <c r="G15" s="51"/>
      <c r="H15" s="50"/>
      <c r="I15" s="50"/>
      <c r="J15" s="50"/>
    </row>
    <row r="16" spans="4:10" ht="15.75">
      <c r="D16" s="50"/>
      <c r="E16" s="51"/>
      <c r="F16" s="51"/>
      <c r="G16" s="51"/>
      <c r="H16" s="50"/>
      <c r="I16" s="50"/>
      <c r="J16" s="50"/>
    </row>
    <row r="17" spans="4:10" ht="15.75">
      <c r="D17" s="3"/>
      <c r="E17" s="4"/>
      <c r="F17" s="5"/>
      <c r="G17" s="6" t="s">
        <v>1</v>
      </c>
      <c r="H17" s="6" t="s">
        <v>2</v>
      </c>
      <c r="I17" s="6" t="s">
        <v>3</v>
      </c>
      <c r="J17" s="6" t="s">
        <v>4</v>
      </c>
    </row>
    <row r="18" spans="4:10" ht="15.75">
      <c r="D18" s="35"/>
      <c r="E18" s="36" t="s">
        <v>5</v>
      </c>
      <c r="F18" s="37"/>
      <c r="G18" s="7" t="s">
        <v>6</v>
      </c>
      <c r="H18" s="7" t="s">
        <v>7</v>
      </c>
      <c r="I18" s="7" t="s">
        <v>8</v>
      </c>
      <c r="J18" s="7" t="s">
        <v>9</v>
      </c>
    </row>
    <row r="19" spans="4:10" ht="15.75">
      <c r="D19" s="8"/>
      <c r="E19" s="9"/>
      <c r="F19" s="10"/>
      <c r="G19" s="11"/>
      <c r="H19" s="11" t="s">
        <v>29</v>
      </c>
      <c r="I19" s="11" t="s">
        <v>10</v>
      </c>
      <c r="J19" s="11" t="s">
        <v>11</v>
      </c>
    </row>
    <row r="20" spans="4:10" ht="15.75">
      <c r="D20" s="38" t="s">
        <v>12</v>
      </c>
      <c r="E20" s="31"/>
      <c r="F20" s="32"/>
      <c r="G20" s="39"/>
      <c r="H20" s="39"/>
      <c r="I20" s="39"/>
      <c r="J20" s="39"/>
    </row>
    <row r="21" spans="4:10" ht="15.75">
      <c r="D21" s="13" t="s">
        <v>13</v>
      </c>
      <c r="E21" s="14"/>
      <c r="F21" s="15"/>
      <c r="G21" s="16" t="s">
        <v>14</v>
      </c>
      <c r="H21" s="40">
        <v>25770.36</v>
      </c>
      <c r="I21" s="17">
        <f>H21/12</f>
        <v>2147.5300000000002</v>
      </c>
      <c r="J21" s="17">
        <f>I21/H33</f>
        <v>71.584333333333333</v>
      </c>
    </row>
    <row r="22" spans="4:10" ht="15.75">
      <c r="D22" s="13" t="s">
        <v>15</v>
      </c>
      <c r="E22" s="14"/>
      <c r="F22" s="15"/>
      <c r="G22" s="16" t="s">
        <v>14</v>
      </c>
      <c r="H22" s="17">
        <v>11812.5</v>
      </c>
      <c r="I22" s="17">
        <f t="shared" ref="I22:I30" si="0">H22/12</f>
        <v>984.375</v>
      </c>
      <c r="J22" s="17">
        <f>I22/25</f>
        <v>39.375</v>
      </c>
    </row>
    <row r="23" spans="4:10" ht="15.75">
      <c r="D23" s="13" t="s">
        <v>16</v>
      </c>
      <c r="E23" s="14"/>
      <c r="F23" s="15"/>
      <c r="G23" s="16" t="s">
        <v>14</v>
      </c>
      <c r="H23" s="17">
        <v>9703.7999999999993</v>
      </c>
      <c r="I23" s="17">
        <f t="shared" si="0"/>
        <v>808.65</v>
      </c>
      <c r="J23" s="17">
        <f>I23/25</f>
        <v>32.345999999999997</v>
      </c>
    </row>
    <row r="24" spans="4:10" ht="15.75">
      <c r="D24" s="13" t="s">
        <v>17</v>
      </c>
      <c r="E24" s="14"/>
      <c r="F24" s="15"/>
      <c r="G24" s="16" t="s">
        <v>14</v>
      </c>
      <c r="H24" s="17">
        <v>9548.33</v>
      </c>
      <c r="I24" s="17">
        <f t="shared" si="0"/>
        <v>795.69416666666666</v>
      </c>
      <c r="J24" s="17">
        <f>I24/25</f>
        <v>31.827766666666665</v>
      </c>
    </row>
    <row r="25" spans="4:10" ht="15.75">
      <c r="D25" s="13" t="s">
        <v>35</v>
      </c>
      <c r="E25" s="14"/>
      <c r="F25" s="15"/>
      <c r="G25" s="16" t="s">
        <v>14</v>
      </c>
      <c r="H25" s="29">
        <v>3732.33</v>
      </c>
      <c r="I25" s="17">
        <f t="shared" si="0"/>
        <v>311.02749999999997</v>
      </c>
      <c r="J25" s="17">
        <f>I25/H33</f>
        <v>10.367583333333332</v>
      </c>
    </row>
    <row r="26" spans="4:10" ht="15.75">
      <c r="D26" s="13" t="s">
        <v>36</v>
      </c>
      <c r="E26" s="14"/>
      <c r="F26" s="15"/>
      <c r="G26" s="16" t="s">
        <v>14</v>
      </c>
      <c r="H26" s="40">
        <f>H25*38.2/100</f>
        <v>1425.7500599999998</v>
      </c>
      <c r="I26" s="17">
        <f t="shared" si="0"/>
        <v>118.81250499999999</v>
      </c>
      <c r="J26" s="17">
        <f>I26/H33</f>
        <v>3.9604168333333329</v>
      </c>
    </row>
    <row r="27" spans="4:10" ht="15.75">
      <c r="D27" s="13" t="s">
        <v>37</v>
      </c>
      <c r="E27" s="14"/>
      <c r="F27" s="15"/>
      <c r="G27" s="16" t="s">
        <v>14</v>
      </c>
      <c r="H27" s="43">
        <v>1020.12</v>
      </c>
      <c r="I27" s="17">
        <f t="shared" si="0"/>
        <v>85.01</v>
      </c>
      <c r="J27" s="17">
        <f>I27/H33</f>
        <v>2.8336666666666668</v>
      </c>
    </row>
    <row r="28" spans="4:10" ht="15.75">
      <c r="D28" s="13" t="s">
        <v>38</v>
      </c>
      <c r="E28" s="14"/>
      <c r="F28" s="15"/>
      <c r="G28" s="16" t="s">
        <v>14</v>
      </c>
      <c r="H28" s="41">
        <v>0</v>
      </c>
      <c r="I28" s="17">
        <f t="shared" si="0"/>
        <v>0</v>
      </c>
      <c r="J28" s="17">
        <f>I28/H33</f>
        <v>0</v>
      </c>
    </row>
    <row r="29" spans="4:10" ht="15.75">
      <c r="D29" s="13" t="s">
        <v>39</v>
      </c>
      <c r="E29" s="14"/>
      <c r="F29" s="15"/>
      <c r="G29" s="16" t="s">
        <v>14</v>
      </c>
      <c r="H29" s="42">
        <v>148.80000000000001</v>
      </c>
      <c r="I29" s="17">
        <f t="shared" si="0"/>
        <v>12.4</v>
      </c>
      <c r="J29" s="17">
        <f>I29/H33</f>
        <v>0.41333333333333333</v>
      </c>
    </row>
    <row r="30" spans="4:10" ht="15.75">
      <c r="D30" s="18" t="s">
        <v>40</v>
      </c>
      <c r="E30" s="19"/>
      <c r="F30" s="20"/>
      <c r="G30" s="21" t="s">
        <v>14</v>
      </c>
      <c r="H30" s="22">
        <f>H21+H22+H23+H24+H25+H26+H27+H28+H29</f>
        <v>63161.990060000011</v>
      </c>
      <c r="I30" s="27">
        <f t="shared" si="0"/>
        <v>5263.4991716666673</v>
      </c>
      <c r="J30" s="22">
        <f>J21+J22+J23+J24+J25+J26+J27+J28+J29</f>
        <v>192.70810016666664</v>
      </c>
    </row>
    <row r="31" spans="4:10" ht="15.75">
      <c r="D31" s="13" t="s">
        <v>41</v>
      </c>
      <c r="E31" s="14"/>
      <c r="F31" s="15"/>
      <c r="G31" s="16" t="s">
        <v>14</v>
      </c>
      <c r="H31" s="42">
        <v>14541.34</v>
      </c>
      <c r="I31" s="17">
        <f>H31/12</f>
        <v>1211.7783333333334</v>
      </c>
      <c r="J31" s="17">
        <f>I31/H33</f>
        <v>40.392611111111115</v>
      </c>
    </row>
    <row r="32" spans="4:10" ht="15.75">
      <c r="D32" s="23" t="s">
        <v>22</v>
      </c>
      <c r="E32" s="24"/>
      <c r="F32" s="25"/>
      <c r="G32" s="26" t="s">
        <v>14</v>
      </c>
      <c r="H32" s="27">
        <f>H30+H31</f>
        <v>77703.330060000008</v>
      </c>
      <c r="I32" s="27">
        <f>I30+I31</f>
        <v>6475.2775050000009</v>
      </c>
      <c r="J32" s="27">
        <f>J30+J31</f>
        <v>233.10071127777775</v>
      </c>
    </row>
    <row r="33" spans="4:10" ht="15.75">
      <c r="D33" s="28" t="s">
        <v>23</v>
      </c>
      <c r="E33" s="14"/>
      <c r="F33" s="15"/>
      <c r="G33" s="29" t="s">
        <v>24</v>
      </c>
      <c r="H33" s="43">
        <v>30</v>
      </c>
      <c r="I33" s="16"/>
      <c r="J33" s="16"/>
    </row>
    <row r="34" spans="4:10" ht="15.75">
      <c r="D34" s="28" t="s">
        <v>25</v>
      </c>
      <c r="E34" s="14"/>
      <c r="F34" s="15"/>
      <c r="G34" s="29" t="s">
        <v>14</v>
      </c>
      <c r="H34" s="16"/>
      <c r="I34" s="16"/>
      <c r="J34" s="17">
        <f>J32</f>
        <v>233.10071127777775</v>
      </c>
    </row>
    <row r="35" spans="4:10" ht="15.75">
      <c r="D35" s="28" t="s">
        <v>59</v>
      </c>
      <c r="E35" s="14"/>
      <c r="F35" s="15"/>
      <c r="G35" s="29" t="s">
        <v>14</v>
      </c>
      <c r="H35" s="17">
        <f>H32*0</f>
        <v>0</v>
      </c>
      <c r="I35" s="17">
        <f>I32*0</f>
        <v>0</v>
      </c>
      <c r="J35" s="17">
        <f>J32*0</f>
        <v>0</v>
      </c>
    </row>
    <row r="36" spans="4:10" ht="15.75">
      <c r="D36" s="30" t="s">
        <v>26</v>
      </c>
      <c r="E36" s="31"/>
      <c r="F36" s="32"/>
      <c r="G36" s="29" t="s">
        <v>14</v>
      </c>
      <c r="H36" s="17">
        <f>H32+H35</f>
        <v>77703.330060000008</v>
      </c>
      <c r="I36" s="17">
        <f>I32+I35</f>
        <v>6475.2775050000009</v>
      </c>
      <c r="J36" s="17">
        <f>J34+J35</f>
        <v>233.10071127777775</v>
      </c>
    </row>
    <row r="37" spans="4:10" ht="15.75">
      <c r="D37" s="30" t="s">
        <v>27</v>
      </c>
      <c r="E37" s="31"/>
      <c r="F37" s="32"/>
      <c r="G37" s="29" t="s">
        <v>14</v>
      </c>
      <c r="H37" s="17">
        <f>H36*0.2</f>
        <v>15540.666012000002</v>
      </c>
      <c r="I37" s="17">
        <f>I36*0.2</f>
        <v>1295.0555010000003</v>
      </c>
      <c r="J37" s="17">
        <f>J36*0.2</f>
        <v>46.62014225555555</v>
      </c>
    </row>
    <row r="38" spans="4:10" ht="15.75">
      <c r="D38" s="33" t="s">
        <v>28</v>
      </c>
      <c r="E38" s="24"/>
      <c r="F38" s="25"/>
      <c r="G38" s="34" t="s">
        <v>14</v>
      </c>
      <c r="H38" s="27">
        <f>H36+H37</f>
        <v>93243.996072000009</v>
      </c>
      <c r="I38" s="27">
        <f>I36+I37</f>
        <v>7770.3330060000008</v>
      </c>
      <c r="J38" s="27">
        <f>J36+J37</f>
        <v>279.7208535333333</v>
      </c>
    </row>
    <row r="39" spans="4:10" ht="15.75">
      <c r="D39" s="2"/>
      <c r="E39" s="2"/>
      <c r="F39" s="2"/>
      <c r="G39" s="2"/>
      <c r="H39" s="2"/>
      <c r="I39" s="2"/>
      <c r="J39" s="2"/>
    </row>
    <row r="40" spans="4:10" ht="15.75">
      <c r="D40" s="1" t="s">
        <v>64</v>
      </c>
      <c r="E40" s="1"/>
      <c r="F40" s="1"/>
      <c r="G40" s="1"/>
      <c r="H40" s="1"/>
      <c r="I40" s="1"/>
      <c r="J40" s="1"/>
    </row>
    <row r="41" spans="4:10" ht="15.75">
      <c r="D41" s="1"/>
      <c r="E41" s="1"/>
      <c r="F41" s="1"/>
      <c r="G41" s="1"/>
      <c r="H41" s="1"/>
      <c r="I41" s="1"/>
      <c r="J41" s="1"/>
    </row>
    <row r="42" spans="4:10" ht="15.75">
      <c r="D42" s="1"/>
      <c r="E42" s="1"/>
      <c r="F42" s="1"/>
      <c r="G42" s="1"/>
      <c r="H42" s="1"/>
      <c r="I42" s="1"/>
      <c r="J42" s="1"/>
    </row>
    <row r="43" spans="4:10" ht="15.75">
      <c r="D43" s="1" t="s">
        <v>63</v>
      </c>
      <c r="E43" s="1"/>
      <c r="F43" s="1"/>
      <c r="G43" s="1"/>
      <c r="H43" s="1"/>
      <c r="I43" s="1"/>
      <c r="J43" s="1"/>
    </row>
  </sheetData>
  <phoneticPr fontId="4" type="noConversion"/>
  <pageMargins left="0.77" right="0.32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Молодіжна, 12-2</vt:lpstr>
      <vt:lpstr>Пастернака, 68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2015-07-21T11:10:44Z</cp:lastPrinted>
  <dcterms:created xsi:type="dcterms:W3CDTF">2006-09-28T05:33:49Z</dcterms:created>
  <dcterms:modified xsi:type="dcterms:W3CDTF">2015-07-22T06:49:38Z</dcterms:modified>
</cp:coreProperties>
</file>